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workbookProtection workbookPassword="F317" lockStructure="1"/>
  <bookViews>
    <workbookView xWindow="1410" yWindow="390" windowWidth="14055" windowHeight="10710"/>
  </bookViews>
  <sheets>
    <sheet name="Certificate" sheetId="32" r:id="rId1"/>
    <sheet name="Salon Results" sheetId="43" r:id="rId2"/>
    <sheet name="Notes" sheetId="23" r:id="rId3"/>
    <sheet name="Members" sheetId="41" state="hidden" r:id="rId4"/>
    <sheet name="Rules" sheetId="39" state="hidden" r:id="rId5"/>
    <sheet name="Old" sheetId="27" state="hidden" r:id="rId6"/>
    <sheet name="New" sheetId="28" state="hidden" r:id="rId7"/>
    <sheet name="Results" sheetId="33" state="hidden" r:id="rId8"/>
    <sheet name="Points" sheetId="38" state="hidden" r:id="rId9"/>
    <sheet name="Salons" sheetId="42" state="hidden" r:id="rId10"/>
  </sheets>
  <definedNames>
    <definedName name="_xlnm._FilterDatabase" localSheetId="3" hidden="1">Members!$A$4:$Y$65</definedName>
    <definedName name="_xlnm._FilterDatabase" localSheetId="1" hidden="1">'Salon Results'!$A$1:$G$1001</definedName>
  </definedNames>
  <calcPr calcId="144525"/>
</workbook>
</file>

<file path=xl/calcChain.xml><?xml version="1.0" encoding="utf-8"?>
<calcChain xmlns="http://schemas.openxmlformats.org/spreadsheetml/2006/main">
  <c r="P1933" i="42" l="1"/>
  <c r="O1933" i="42"/>
  <c r="A1933" i="42"/>
  <c r="P1932" i="42"/>
  <c r="O1932" i="42"/>
  <c r="A1932" i="42"/>
  <c r="P1931" i="42"/>
  <c r="O1931" i="42"/>
  <c r="H1931" i="42"/>
  <c r="H1932" i="42" s="1"/>
  <c r="H1933" i="42" s="1"/>
  <c r="A1931" i="42"/>
  <c r="P1930" i="42"/>
  <c r="O1930" i="42"/>
  <c r="A1930" i="42"/>
  <c r="P1929" i="42"/>
  <c r="O1929" i="42"/>
  <c r="A1929" i="42"/>
  <c r="P1928" i="42"/>
  <c r="O1928" i="42"/>
  <c r="H1928" i="42"/>
  <c r="H1929" i="42" s="1"/>
  <c r="H1930" i="42" s="1"/>
  <c r="A1928" i="42"/>
  <c r="P1927" i="42"/>
  <c r="O1927" i="42"/>
  <c r="H1927" i="42"/>
  <c r="A1927" i="42"/>
  <c r="P1926" i="42"/>
  <c r="O1926" i="42"/>
  <c r="H1926" i="42"/>
  <c r="A1926" i="42"/>
  <c r="P1925" i="42"/>
  <c r="O1925" i="42"/>
  <c r="H1925" i="42"/>
  <c r="A1925" i="42"/>
  <c r="P1924" i="42"/>
  <c r="O1924" i="42"/>
  <c r="H1924" i="42"/>
  <c r="A1924" i="42"/>
  <c r="P1923" i="42"/>
  <c r="O1923" i="42"/>
  <c r="A1923" i="42"/>
  <c r="P1922" i="42"/>
  <c r="O1922" i="42"/>
  <c r="H1922" i="42"/>
  <c r="H1923" i="42" s="1"/>
  <c r="A1922" i="42"/>
  <c r="P1921" i="42"/>
  <c r="O1921" i="42"/>
  <c r="H1921" i="42"/>
  <c r="A1921" i="42"/>
  <c r="P1920" i="42"/>
  <c r="O1920" i="42"/>
  <c r="A1920" i="42"/>
  <c r="P1919" i="42"/>
  <c r="O1919" i="42"/>
  <c r="A1919" i="42"/>
  <c r="P1918" i="42"/>
  <c r="O1918" i="42"/>
  <c r="A1918" i="42"/>
  <c r="P1917" i="42"/>
  <c r="O1917" i="42"/>
  <c r="A1917" i="42"/>
  <c r="P1916" i="42"/>
  <c r="O1916" i="42"/>
  <c r="A1916" i="42"/>
  <c r="P1915" i="42"/>
  <c r="O1915" i="42"/>
  <c r="H1915" i="42"/>
  <c r="H1916" i="42" s="1"/>
  <c r="H1917" i="42" s="1"/>
  <c r="H1918" i="42" s="1"/>
  <c r="H1919" i="42" s="1"/>
  <c r="H1920" i="42" s="1"/>
  <c r="A1915" i="42"/>
  <c r="P1914" i="42"/>
  <c r="O1914" i="42"/>
  <c r="A1914" i="42"/>
  <c r="P1913" i="42"/>
  <c r="O1913" i="42"/>
  <c r="H1913" i="42"/>
  <c r="H1914" i="42" s="1"/>
  <c r="A1913" i="42"/>
  <c r="P1912" i="42"/>
  <c r="O1912" i="42"/>
  <c r="A1912" i="42"/>
  <c r="P1911" i="42"/>
  <c r="O1911" i="42"/>
  <c r="H1911" i="42"/>
  <c r="H1912" i="42" s="1"/>
  <c r="A1911" i="42"/>
  <c r="P1910" i="42"/>
  <c r="O1910" i="42"/>
  <c r="H1910" i="42"/>
  <c r="A1910" i="42"/>
  <c r="P1909" i="42"/>
  <c r="O1909" i="42"/>
  <c r="H1909" i="42"/>
  <c r="A1909" i="42"/>
  <c r="P1908" i="42"/>
  <c r="O1908" i="42"/>
  <c r="H1908" i="42"/>
  <c r="A1908" i="42"/>
  <c r="P1907" i="42"/>
  <c r="O1907" i="42"/>
  <c r="H1907" i="42"/>
  <c r="A1907" i="42"/>
  <c r="P1906" i="42"/>
  <c r="O1906" i="42"/>
  <c r="H1906" i="42"/>
  <c r="P1905" i="42"/>
  <c r="O1905" i="42"/>
  <c r="H1905" i="42"/>
  <c r="A1905" i="42"/>
  <c r="P1904" i="42"/>
  <c r="O1904" i="42"/>
  <c r="H1904" i="42"/>
  <c r="A1904" i="42"/>
  <c r="P1903" i="42"/>
  <c r="O1903" i="42"/>
  <c r="H1903" i="42"/>
  <c r="A1903" i="42"/>
  <c r="P1902" i="42"/>
  <c r="O1902" i="42"/>
  <c r="H1902" i="42"/>
  <c r="A1902" i="42"/>
  <c r="P1901" i="42"/>
  <c r="O1901" i="42"/>
  <c r="H1901" i="42"/>
  <c r="A1901" i="42"/>
  <c r="P1900" i="42"/>
  <c r="O1900" i="42"/>
  <c r="H1900" i="42"/>
  <c r="A1900" i="42"/>
  <c r="P1899" i="42"/>
  <c r="O1899" i="42"/>
  <c r="H1899" i="42"/>
  <c r="A1899" i="42"/>
  <c r="P1898" i="42"/>
  <c r="O1898" i="42"/>
  <c r="H1898" i="42"/>
  <c r="A1898" i="42"/>
  <c r="P1897" i="42"/>
  <c r="O1897" i="42"/>
  <c r="H1897" i="42"/>
  <c r="A1897" i="42"/>
  <c r="P1896" i="42"/>
  <c r="O1896" i="42"/>
  <c r="H1896" i="42"/>
  <c r="A1896" i="42"/>
  <c r="P1895" i="42"/>
  <c r="O1895" i="42"/>
  <c r="H1895" i="42"/>
  <c r="A1895" i="42"/>
  <c r="P1894" i="42"/>
  <c r="O1894" i="42"/>
  <c r="H1894" i="42"/>
  <c r="A1894" i="42"/>
  <c r="P1893" i="42"/>
  <c r="O1893" i="42"/>
  <c r="A1893" i="42"/>
  <c r="P1892" i="42"/>
  <c r="O1892" i="42"/>
  <c r="H1892" i="42"/>
  <c r="H1893" i="42" s="1"/>
  <c r="A1892" i="42"/>
  <c r="P1891" i="42"/>
  <c r="O1891" i="42"/>
  <c r="H1891" i="42"/>
  <c r="A1891" i="42"/>
  <c r="P1890" i="42"/>
  <c r="O1890" i="42"/>
  <c r="A1890" i="42"/>
  <c r="P1889" i="42"/>
  <c r="O1889" i="42"/>
  <c r="H1889" i="42"/>
  <c r="H1890" i="42" s="1"/>
  <c r="A1889" i="42"/>
  <c r="P1888" i="42"/>
  <c r="O1888" i="42"/>
  <c r="H1888" i="42"/>
  <c r="A1888" i="42"/>
  <c r="P1887" i="42"/>
  <c r="O1887" i="42"/>
  <c r="H1887" i="42"/>
  <c r="A1887" i="42"/>
  <c r="P1886" i="42"/>
  <c r="O1886" i="42"/>
  <c r="H1886" i="42"/>
  <c r="A1886" i="42"/>
  <c r="P1885" i="42"/>
  <c r="O1885" i="42"/>
  <c r="H1885" i="42"/>
  <c r="A1885" i="42"/>
  <c r="P1884" i="42"/>
  <c r="O1884" i="42"/>
  <c r="H1884" i="42"/>
  <c r="A1884" i="42"/>
  <c r="P1883" i="42"/>
  <c r="O1883" i="42"/>
  <c r="A1883" i="42"/>
  <c r="P1882" i="42"/>
  <c r="O1882" i="42"/>
  <c r="H1882" i="42"/>
  <c r="H1883" i="42" s="1"/>
  <c r="A1882" i="42"/>
  <c r="P1881" i="42"/>
  <c r="O1881" i="42"/>
  <c r="A1881" i="42"/>
  <c r="P1880" i="42"/>
  <c r="O1880" i="42"/>
  <c r="H1880" i="42"/>
  <c r="H1881" i="42" s="1"/>
  <c r="A1880" i="42"/>
  <c r="P1879" i="42"/>
  <c r="O1879" i="42"/>
  <c r="H1879" i="42"/>
  <c r="A1879" i="42"/>
  <c r="P1878" i="42"/>
  <c r="O1878" i="42"/>
  <c r="H1878" i="42"/>
  <c r="A1878" i="42"/>
  <c r="P1877" i="42"/>
  <c r="O1877" i="42"/>
  <c r="H1877" i="42"/>
  <c r="A1877" i="42"/>
  <c r="P1876" i="42"/>
  <c r="O1876" i="42"/>
  <c r="H1876" i="42"/>
  <c r="A1876" i="42"/>
  <c r="P1875" i="42"/>
  <c r="O1875" i="42"/>
  <c r="H1875" i="42"/>
  <c r="A1875" i="42"/>
  <c r="P1874" i="42"/>
  <c r="O1874" i="42"/>
  <c r="A1874" i="42"/>
  <c r="P1873" i="42"/>
  <c r="O1873" i="42"/>
  <c r="H1873" i="42"/>
  <c r="H1874" i="42" s="1"/>
  <c r="A1873" i="42"/>
  <c r="P1872" i="42"/>
  <c r="O1872" i="42"/>
  <c r="H1872" i="42"/>
  <c r="A1872" i="42"/>
  <c r="P1871" i="42"/>
  <c r="O1871" i="42"/>
  <c r="H1871" i="42"/>
  <c r="A1871" i="42"/>
  <c r="P1870" i="42"/>
  <c r="O1870" i="42"/>
  <c r="H1870" i="42"/>
  <c r="P1869" i="42"/>
  <c r="O1869" i="42"/>
  <c r="H1869" i="42"/>
  <c r="A1869" i="42"/>
  <c r="P1868" i="42"/>
  <c r="O1868" i="42"/>
  <c r="H1868" i="42"/>
  <c r="A1868" i="42"/>
  <c r="P1867" i="42"/>
  <c r="O1867" i="42"/>
  <c r="A1867" i="42"/>
  <c r="P1866" i="42"/>
  <c r="O1866" i="42"/>
  <c r="A1866" i="42"/>
  <c r="P1865" i="42"/>
  <c r="O1865" i="42"/>
  <c r="H1865" i="42"/>
  <c r="H1866" i="42" s="1"/>
  <c r="H1867" i="42" s="1"/>
  <c r="A1865" i="42"/>
  <c r="P1864" i="42"/>
  <c r="O1864" i="42"/>
  <c r="A1864" i="42"/>
  <c r="P1863" i="42"/>
  <c r="O1863" i="42"/>
  <c r="H1863" i="42"/>
  <c r="H1864" i="42" s="1"/>
  <c r="A1863" i="42"/>
  <c r="P1862" i="42"/>
  <c r="O1862" i="42"/>
  <c r="H1862" i="42"/>
  <c r="A1862" i="42"/>
  <c r="P1861" i="42"/>
  <c r="O1861" i="42"/>
  <c r="H1861" i="42"/>
  <c r="A1861" i="42"/>
  <c r="P1860" i="42"/>
  <c r="O1860" i="42"/>
  <c r="H1860" i="42"/>
  <c r="A1860" i="42"/>
  <c r="P1859" i="42"/>
  <c r="O1859" i="42"/>
  <c r="H1859" i="42"/>
  <c r="A1859" i="42"/>
  <c r="P1858" i="42"/>
  <c r="O1858" i="42"/>
  <c r="H1858" i="42"/>
  <c r="A1858" i="42"/>
  <c r="P1857" i="42"/>
  <c r="O1857" i="42"/>
  <c r="H1857" i="42"/>
  <c r="A1857" i="42"/>
  <c r="P1856" i="42"/>
  <c r="O1856" i="42"/>
  <c r="H1856" i="42"/>
  <c r="A1856" i="42"/>
  <c r="P1855" i="42"/>
  <c r="O1855" i="42"/>
  <c r="H1855" i="42"/>
  <c r="A1855" i="42"/>
  <c r="P1854" i="42"/>
  <c r="O1854" i="42"/>
  <c r="H1854" i="42"/>
  <c r="A1854" i="42"/>
  <c r="P1853" i="42"/>
  <c r="O1853" i="42"/>
  <c r="H1853" i="42"/>
  <c r="A1853" i="42"/>
  <c r="P1852" i="42"/>
  <c r="O1852" i="42"/>
  <c r="A1852" i="42"/>
  <c r="P1851" i="42"/>
  <c r="O1851" i="42"/>
  <c r="A1851" i="42"/>
  <c r="P1850" i="42"/>
  <c r="O1850" i="42"/>
  <c r="H1850" i="42"/>
  <c r="H1851" i="42" s="1"/>
  <c r="H1852" i="42" s="1"/>
  <c r="P1849" i="42"/>
  <c r="O1849" i="42"/>
  <c r="A1849" i="42"/>
  <c r="P1848" i="42"/>
  <c r="O1848" i="42"/>
  <c r="H1848" i="42"/>
  <c r="H1849" i="42" s="1"/>
  <c r="P1847" i="42"/>
  <c r="O1847" i="42"/>
  <c r="H1847" i="42"/>
  <c r="A1847" i="42"/>
  <c r="P1846" i="42"/>
  <c r="O1846" i="42"/>
  <c r="H1846" i="42"/>
  <c r="A1846" i="42"/>
  <c r="P1845" i="42"/>
  <c r="O1845" i="42"/>
  <c r="A1845" i="42"/>
  <c r="P1844" i="42"/>
  <c r="O1844" i="42"/>
  <c r="H1844" i="42"/>
  <c r="H1845" i="42" s="1"/>
  <c r="A1844" i="42"/>
  <c r="P1843" i="42"/>
  <c r="O1843" i="42"/>
  <c r="H1843" i="42"/>
  <c r="A1843" i="42"/>
  <c r="P1842" i="42"/>
  <c r="O1842" i="42"/>
  <c r="H1842" i="42"/>
  <c r="A1842" i="42"/>
  <c r="P1841" i="42"/>
  <c r="O1841" i="42"/>
  <c r="A1841" i="42"/>
  <c r="P1840" i="42"/>
  <c r="O1840" i="42"/>
  <c r="A1840" i="42"/>
  <c r="P1839" i="42"/>
  <c r="O1839" i="42"/>
  <c r="H1839" i="42"/>
  <c r="H1840" i="42" s="1"/>
  <c r="H1841" i="42" s="1"/>
  <c r="A1839" i="42"/>
  <c r="P1838" i="42"/>
  <c r="O1838" i="42"/>
  <c r="H1838" i="42"/>
  <c r="A1838" i="42"/>
  <c r="P1837" i="42"/>
  <c r="O1837" i="42"/>
  <c r="H1837" i="42"/>
  <c r="A1837" i="42"/>
  <c r="P1836" i="42"/>
  <c r="O1836" i="42"/>
  <c r="H1836" i="42"/>
  <c r="A1836" i="42"/>
  <c r="P1835" i="42"/>
  <c r="O1835" i="42"/>
  <c r="H1835" i="42"/>
  <c r="A1835" i="42"/>
  <c r="P1834" i="42"/>
  <c r="O1834" i="42"/>
  <c r="A1834" i="42"/>
  <c r="P1833" i="42"/>
  <c r="O1833" i="42"/>
  <c r="H1833" i="42"/>
  <c r="H1834" i="42" s="1"/>
  <c r="P1832" i="42"/>
  <c r="O1832" i="42"/>
  <c r="H1832" i="42"/>
  <c r="A1832" i="42"/>
  <c r="P1831" i="42"/>
  <c r="O1831" i="42"/>
  <c r="A1831" i="42"/>
  <c r="P1830" i="42"/>
  <c r="O1830" i="42"/>
  <c r="H1830" i="42"/>
  <c r="H1831" i="42" s="1"/>
  <c r="A1830" i="42"/>
  <c r="P1829" i="42"/>
  <c r="O1829" i="42"/>
  <c r="H1829" i="42"/>
  <c r="A1829" i="42"/>
  <c r="P1828" i="42"/>
  <c r="O1828" i="42"/>
  <c r="H1828" i="42"/>
  <c r="A1828" i="42"/>
  <c r="P1827" i="42"/>
  <c r="O1827" i="42"/>
  <c r="H1827" i="42"/>
  <c r="A1827" i="42"/>
  <c r="P1826" i="42"/>
  <c r="O1826" i="42"/>
  <c r="A1826" i="42"/>
  <c r="P1825" i="42"/>
  <c r="O1825" i="42"/>
  <c r="A1825" i="42"/>
  <c r="P1824" i="42"/>
  <c r="O1824" i="42"/>
  <c r="H1824" i="42"/>
  <c r="H1825" i="42" s="1"/>
  <c r="H1826" i="42" s="1"/>
  <c r="P1823" i="42"/>
  <c r="O1823" i="42"/>
  <c r="H1823" i="42"/>
  <c r="A1823" i="42"/>
  <c r="P1822" i="42"/>
  <c r="O1822" i="42"/>
  <c r="A1822" i="42"/>
  <c r="P1821" i="42"/>
  <c r="O1821" i="42"/>
  <c r="A1821" i="42"/>
  <c r="P1820" i="42"/>
  <c r="O1820" i="42"/>
  <c r="H1820" i="42"/>
  <c r="H1821" i="42" s="1"/>
  <c r="H1822" i="42" s="1"/>
  <c r="A1820" i="42"/>
  <c r="P1819" i="42"/>
  <c r="O1819" i="42"/>
  <c r="H1819" i="42"/>
  <c r="A1819" i="42"/>
  <c r="P1818" i="42"/>
  <c r="O1818" i="42"/>
  <c r="A1818" i="42"/>
  <c r="P1817" i="42"/>
  <c r="O1817" i="42"/>
  <c r="A1817" i="42"/>
  <c r="P1816" i="42"/>
  <c r="O1816" i="42"/>
  <c r="H1816" i="42"/>
  <c r="H1817" i="42" s="1"/>
  <c r="H1818" i="42" s="1"/>
  <c r="A1816" i="42"/>
  <c r="P1815" i="42"/>
  <c r="O1815" i="42"/>
  <c r="H1815" i="42"/>
  <c r="A1815" i="42"/>
  <c r="P1814" i="42"/>
  <c r="O1814" i="42"/>
  <c r="H1814" i="42"/>
  <c r="A1814" i="42"/>
  <c r="P1813" i="42"/>
  <c r="O1813" i="42"/>
  <c r="H1813" i="42"/>
  <c r="A1813" i="42"/>
  <c r="P1812" i="42"/>
  <c r="O1812" i="42"/>
  <c r="A1812" i="42"/>
  <c r="P1811" i="42"/>
  <c r="O1811" i="42"/>
  <c r="H1811" i="42"/>
  <c r="H1812" i="42" s="1"/>
  <c r="A1811" i="42"/>
  <c r="P1810" i="42"/>
  <c r="O1810" i="42"/>
  <c r="H1810" i="42"/>
  <c r="A1810" i="42"/>
  <c r="P1809" i="42"/>
  <c r="O1809" i="42"/>
  <c r="A1809" i="42"/>
  <c r="P1808" i="42"/>
  <c r="O1808" i="42"/>
  <c r="A1808" i="42"/>
  <c r="P1807" i="42"/>
  <c r="O1807" i="42"/>
  <c r="H1807" i="42"/>
  <c r="H1808" i="42" s="1"/>
  <c r="H1809" i="42" s="1"/>
  <c r="A1807" i="42"/>
  <c r="P1806" i="42"/>
  <c r="O1806" i="42"/>
  <c r="A1806" i="42"/>
  <c r="P1805" i="42"/>
  <c r="O1805" i="42"/>
  <c r="A1805" i="42"/>
  <c r="P1804" i="42"/>
  <c r="O1804" i="42"/>
  <c r="H1804" i="42"/>
  <c r="H1805" i="42" s="1"/>
  <c r="H1806" i="42" s="1"/>
  <c r="A1804" i="42"/>
  <c r="P1803" i="42"/>
  <c r="O1803" i="42"/>
  <c r="H1803" i="42"/>
  <c r="A1803" i="42"/>
  <c r="P1802" i="42"/>
  <c r="O1802" i="42"/>
  <c r="H1802" i="42"/>
  <c r="A1802" i="42"/>
  <c r="P1801" i="42"/>
  <c r="O1801" i="42"/>
  <c r="H1801" i="42"/>
  <c r="A1801" i="42"/>
  <c r="P1800" i="42"/>
  <c r="O1800" i="42"/>
  <c r="A1800" i="42"/>
  <c r="P1799" i="42"/>
  <c r="O1799" i="42"/>
  <c r="H1799" i="42"/>
  <c r="H1800" i="42" s="1"/>
  <c r="A1799" i="42"/>
  <c r="P1798" i="42"/>
  <c r="O1798" i="42"/>
  <c r="A1798" i="42"/>
  <c r="P1797" i="42"/>
  <c r="O1797" i="42"/>
  <c r="H1797" i="42"/>
  <c r="H1798" i="42" s="1"/>
  <c r="A1797" i="42"/>
  <c r="P1796" i="42"/>
  <c r="O1796" i="42"/>
  <c r="H1796" i="42"/>
  <c r="A1796" i="42"/>
  <c r="P1795" i="42"/>
  <c r="O1795" i="42"/>
  <c r="A1795" i="42"/>
  <c r="P1794" i="42"/>
  <c r="O1794" i="42"/>
  <c r="H1794" i="42"/>
  <c r="H1795" i="42" s="1"/>
  <c r="A1794" i="42"/>
  <c r="P1793" i="42"/>
  <c r="O1793" i="42"/>
  <c r="A1793" i="42"/>
  <c r="P1792" i="42"/>
  <c r="O1792" i="42"/>
  <c r="H1792" i="42"/>
  <c r="H1793" i="42" s="1"/>
  <c r="A1792" i="42"/>
  <c r="P1791" i="42"/>
  <c r="O1791" i="42"/>
  <c r="H1791" i="42"/>
  <c r="A1791" i="42"/>
  <c r="P1790" i="42"/>
  <c r="O1790" i="42"/>
  <c r="A1790" i="42"/>
  <c r="P1789" i="42"/>
  <c r="O1789" i="42"/>
  <c r="H1789" i="42"/>
  <c r="H1790" i="42" s="1"/>
  <c r="A1789" i="42"/>
  <c r="P1788" i="42"/>
  <c r="O1788" i="42"/>
  <c r="H1788" i="42"/>
  <c r="A1788" i="42"/>
  <c r="P1787" i="42"/>
  <c r="O1787" i="42"/>
  <c r="H1787" i="42"/>
  <c r="A1787" i="42"/>
  <c r="P1786" i="42"/>
  <c r="O1786" i="42"/>
  <c r="H1786" i="42"/>
  <c r="A1786" i="42"/>
  <c r="P1785" i="42"/>
  <c r="O1785" i="42"/>
  <c r="P1784" i="42"/>
  <c r="O1784" i="42"/>
  <c r="A1784" i="42"/>
  <c r="P1783" i="42"/>
  <c r="O1783" i="42"/>
  <c r="A1783" i="42"/>
  <c r="P1782" i="42"/>
  <c r="O1782" i="42"/>
  <c r="A1782" i="42"/>
  <c r="P1781" i="42"/>
  <c r="O1781" i="42"/>
  <c r="A1781" i="42"/>
  <c r="P1780" i="42"/>
  <c r="O1780" i="42"/>
  <c r="A1780" i="42"/>
  <c r="P1779" i="42"/>
  <c r="O1779" i="42"/>
  <c r="A1779" i="42"/>
  <c r="P1778" i="42"/>
  <c r="O1778" i="42"/>
  <c r="A1778" i="42"/>
  <c r="P1777" i="42"/>
  <c r="O1777" i="42"/>
  <c r="H1777" i="42"/>
  <c r="H1778" i="42" s="1"/>
  <c r="H1779" i="42" s="1"/>
  <c r="H1780" i="42" s="1"/>
  <c r="H1781" i="42" s="1"/>
  <c r="H1782" i="42" s="1"/>
  <c r="H1783" i="42" s="1"/>
  <c r="H1784" i="42" s="1"/>
  <c r="H1785" i="42" s="1"/>
  <c r="A1777" i="42"/>
  <c r="P1776" i="42"/>
  <c r="O1776" i="42"/>
  <c r="H1776" i="42"/>
  <c r="A1776" i="42"/>
  <c r="P1775" i="42"/>
  <c r="O1775" i="42"/>
  <c r="A1775" i="42"/>
  <c r="P1774" i="42"/>
  <c r="O1774" i="42"/>
  <c r="H1774" i="42"/>
  <c r="H1775" i="42" s="1"/>
  <c r="A1774" i="42"/>
  <c r="P1773" i="42"/>
  <c r="O1773" i="42"/>
  <c r="A1773" i="42"/>
  <c r="P1772" i="42"/>
  <c r="O1772" i="42"/>
  <c r="H1772" i="42"/>
  <c r="H1773" i="42" s="1"/>
  <c r="A1772" i="42"/>
  <c r="P1771" i="42"/>
  <c r="O1771" i="42"/>
  <c r="H1771" i="42"/>
  <c r="A1771" i="42"/>
  <c r="P1770" i="42"/>
  <c r="O1770" i="42"/>
  <c r="H1770" i="42"/>
  <c r="A1770" i="42"/>
  <c r="P1769" i="42"/>
  <c r="O1769" i="42"/>
  <c r="H1769" i="42"/>
  <c r="A1769" i="42"/>
  <c r="P1768" i="42"/>
  <c r="O1768" i="42"/>
  <c r="H1768" i="42"/>
  <c r="A1768" i="42"/>
  <c r="P1767" i="42"/>
  <c r="O1767" i="42"/>
  <c r="H1767" i="42"/>
  <c r="A1767" i="42"/>
  <c r="P1766" i="42"/>
  <c r="O1766" i="42"/>
  <c r="A1766" i="42"/>
  <c r="P1765" i="42"/>
  <c r="O1765" i="42"/>
  <c r="H1765" i="42"/>
  <c r="H1766" i="42" s="1"/>
  <c r="A1765" i="42"/>
  <c r="P1764" i="42"/>
  <c r="O1764" i="42"/>
  <c r="A1764" i="42"/>
  <c r="P1763" i="42"/>
  <c r="O1763" i="42"/>
  <c r="A1763" i="42"/>
  <c r="P1762" i="42"/>
  <c r="O1762" i="42"/>
  <c r="A1762" i="42"/>
  <c r="P1761" i="42"/>
  <c r="O1761" i="42"/>
  <c r="A1761" i="42"/>
  <c r="P1760" i="42"/>
  <c r="O1760" i="42"/>
  <c r="A1760" i="42"/>
  <c r="P1759" i="42"/>
  <c r="O1759" i="42"/>
  <c r="A1759" i="42"/>
  <c r="P1758" i="42"/>
  <c r="O1758" i="42"/>
  <c r="A1758" i="42"/>
  <c r="P1757" i="42"/>
  <c r="O1757" i="42"/>
  <c r="A1757" i="42"/>
  <c r="P1756" i="42"/>
  <c r="O1756" i="42"/>
  <c r="H1756" i="42"/>
  <c r="H1757" i="42" s="1"/>
  <c r="H1758" i="42" s="1"/>
  <c r="H1759" i="42" s="1"/>
  <c r="H1760" i="42" s="1"/>
  <c r="H1761" i="42" s="1"/>
  <c r="H1762" i="42" s="1"/>
  <c r="H1763" i="42" s="1"/>
  <c r="H1764" i="42" s="1"/>
  <c r="A1756" i="42"/>
  <c r="P1755" i="42"/>
  <c r="O1755" i="42"/>
  <c r="A1755" i="42"/>
  <c r="P1754" i="42"/>
  <c r="O1754" i="42"/>
  <c r="H1754" i="42"/>
  <c r="H1755" i="42" s="1"/>
  <c r="A1754" i="42"/>
  <c r="P1753" i="42"/>
  <c r="O1753" i="42"/>
  <c r="H1753" i="42"/>
  <c r="A1753" i="42"/>
  <c r="P1752" i="42"/>
  <c r="O1752" i="42"/>
  <c r="A1752" i="42"/>
  <c r="P1751" i="42"/>
  <c r="O1751" i="42"/>
  <c r="A1751" i="42"/>
  <c r="P1750" i="42"/>
  <c r="O1750" i="42"/>
  <c r="H1750" i="42"/>
  <c r="H1751" i="42" s="1"/>
  <c r="H1752" i="42" s="1"/>
  <c r="A1750" i="42"/>
  <c r="P1749" i="42"/>
  <c r="O1749" i="42"/>
  <c r="H1749" i="42"/>
  <c r="P1748" i="42"/>
  <c r="O1748" i="42"/>
  <c r="A1748" i="42"/>
  <c r="P1747" i="42"/>
  <c r="O1747" i="42"/>
  <c r="H1747" i="42"/>
  <c r="H1748" i="42" s="1"/>
  <c r="A1747" i="42"/>
  <c r="P1746" i="42"/>
  <c r="O1746" i="42"/>
  <c r="H1746" i="42"/>
  <c r="A1746" i="42"/>
  <c r="P1745" i="42"/>
  <c r="O1745" i="42"/>
  <c r="H1745" i="42"/>
  <c r="A1745" i="42"/>
  <c r="P1744" i="42"/>
  <c r="O1744" i="42"/>
  <c r="H1744" i="42"/>
  <c r="A1744" i="42"/>
  <c r="P1743" i="42"/>
  <c r="O1743" i="42"/>
  <c r="H1743" i="42"/>
  <c r="A1743" i="42"/>
  <c r="P1742" i="42"/>
  <c r="O1742" i="42"/>
  <c r="H1742" i="42"/>
  <c r="A1742" i="42"/>
  <c r="P1741" i="42"/>
  <c r="O1741" i="42"/>
  <c r="H1741" i="42"/>
  <c r="A1741" i="42"/>
  <c r="P1740" i="42"/>
  <c r="O1740" i="42"/>
  <c r="A1740" i="42"/>
  <c r="P1739" i="42"/>
  <c r="O1739" i="42"/>
  <c r="A1739" i="42"/>
  <c r="P1738" i="42"/>
  <c r="O1738" i="42"/>
  <c r="A1738" i="42"/>
  <c r="P1737" i="42"/>
  <c r="O1737" i="42"/>
  <c r="A1737" i="42"/>
  <c r="P1736" i="42"/>
  <c r="O1736" i="42"/>
  <c r="H1736" i="42"/>
  <c r="H1737" i="42" s="1"/>
  <c r="H1738" i="42" s="1"/>
  <c r="H1739" i="42" s="1"/>
  <c r="H1740" i="42" s="1"/>
  <c r="A1736" i="42"/>
  <c r="P1735" i="42"/>
  <c r="O1735" i="42"/>
  <c r="H1735" i="42"/>
  <c r="A1735" i="42"/>
  <c r="P1734" i="42"/>
  <c r="O1734" i="42"/>
  <c r="H1734" i="42"/>
  <c r="A1734" i="42"/>
  <c r="P1733" i="42"/>
  <c r="O1733" i="42"/>
  <c r="H1733" i="42"/>
  <c r="A1733" i="42"/>
  <c r="P1732" i="42"/>
  <c r="O1732" i="42"/>
  <c r="H1732" i="42"/>
  <c r="A1732" i="42"/>
  <c r="P1731" i="42"/>
  <c r="O1731" i="42"/>
  <c r="A1731" i="42"/>
  <c r="P1730" i="42"/>
  <c r="O1730" i="42"/>
  <c r="A1730" i="42"/>
  <c r="P1729" i="42"/>
  <c r="O1729" i="42"/>
  <c r="H1729" i="42"/>
  <c r="H1730" i="42" s="1"/>
  <c r="H1731" i="42" s="1"/>
  <c r="A1729" i="42"/>
  <c r="P1728" i="42"/>
  <c r="O1728" i="42"/>
  <c r="H1728" i="42"/>
  <c r="A1728" i="42"/>
  <c r="P1727" i="42"/>
  <c r="O1727" i="42"/>
  <c r="A1727" i="42"/>
  <c r="P1726" i="42"/>
  <c r="O1726" i="42"/>
  <c r="A1726" i="42"/>
  <c r="P1725" i="42"/>
  <c r="O1725" i="42"/>
  <c r="H1725" i="42"/>
  <c r="H1726" i="42" s="1"/>
  <c r="H1727" i="42" s="1"/>
  <c r="A1725" i="42"/>
  <c r="P1724" i="42"/>
  <c r="O1724" i="42"/>
  <c r="H1724" i="42"/>
  <c r="P1723" i="42"/>
  <c r="O1723" i="42"/>
  <c r="A1723" i="42"/>
  <c r="P1722" i="42"/>
  <c r="O1722" i="42"/>
  <c r="A1722" i="42"/>
  <c r="P1721" i="42"/>
  <c r="O1721" i="42"/>
  <c r="A1721" i="42"/>
  <c r="P1720" i="42"/>
  <c r="O1720" i="42"/>
  <c r="H1720" i="42"/>
  <c r="H1721" i="42" s="1"/>
  <c r="H1722" i="42" s="1"/>
  <c r="H1723" i="42" s="1"/>
  <c r="A1720" i="42"/>
  <c r="P1719" i="42"/>
  <c r="O1719" i="42"/>
  <c r="H1719" i="42"/>
  <c r="A1719" i="42"/>
  <c r="P1718" i="42"/>
  <c r="O1718" i="42"/>
  <c r="A1718" i="42"/>
  <c r="P1717" i="42"/>
  <c r="O1717" i="42"/>
  <c r="A1717" i="42"/>
  <c r="P1716" i="42"/>
  <c r="O1716" i="42"/>
  <c r="A1716" i="42"/>
  <c r="P1715" i="42"/>
  <c r="O1715" i="42"/>
  <c r="H1715" i="42"/>
  <c r="H1716" i="42" s="1"/>
  <c r="H1717" i="42" s="1"/>
  <c r="H1718" i="42" s="1"/>
  <c r="A1715" i="42"/>
  <c r="P1714" i="42"/>
  <c r="O1714" i="42"/>
  <c r="A1714" i="42"/>
  <c r="P1713" i="42"/>
  <c r="O1713" i="42"/>
  <c r="A1713" i="42"/>
  <c r="P1712" i="42"/>
  <c r="O1712" i="42"/>
  <c r="A1712" i="42"/>
  <c r="P1711" i="42"/>
  <c r="O1711" i="42"/>
  <c r="A1711" i="42"/>
  <c r="P1710" i="42"/>
  <c r="O1710" i="42"/>
  <c r="H1710" i="42"/>
  <c r="H1711" i="42" s="1"/>
  <c r="H1712" i="42" s="1"/>
  <c r="H1713" i="42" s="1"/>
  <c r="H1714" i="42" s="1"/>
  <c r="A1710" i="42"/>
  <c r="P1709" i="42"/>
  <c r="O1709" i="42"/>
  <c r="A1709" i="42"/>
  <c r="P1708" i="42"/>
  <c r="O1708" i="42"/>
  <c r="A1708" i="42"/>
  <c r="P1707" i="42"/>
  <c r="O1707" i="42"/>
  <c r="H1707" i="42"/>
  <c r="H1708" i="42" s="1"/>
  <c r="H1709" i="42" s="1"/>
  <c r="A1707" i="42"/>
  <c r="P1706" i="42"/>
  <c r="O1706" i="42"/>
  <c r="H1706" i="42"/>
  <c r="A1706" i="42"/>
  <c r="P1705" i="42"/>
  <c r="O1705" i="42"/>
  <c r="H1705" i="42"/>
  <c r="A1705" i="42"/>
  <c r="P1704" i="42"/>
  <c r="O1704" i="42"/>
  <c r="A1704" i="42"/>
  <c r="P1703" i="42"/>
  <c r="O1703" i="42"/>
  <c r="A1703" i="42"/>
  <c r="P1702" i="42"/>
  <c r="O1702" i="42"/>
  <c r="A1702" i="42"/>
  <c r="P1701" i="42"/>
  <c r="O1701" i="42"/>
  <c r="A1701" i="42"/>
  <c r="P1700" i="42"/>
  <c r="O1700" i="42"/>
  <c r="H1700" i="42"/>
  <c r="H1701" i="42" s="1"/>
  <c r="H1702" i="42" s="1"/>
  <c r="H1703" i="42" s="1"/>
  <c r="H1704" i="42" s="1"/>
  <c r="A1700" i="42"/>
  <c r="P1699" i="42"/>
  <c r="O1699" i="42"/>
  <c r="A1699" i="42"/>
  <c r="P1698" i="42"/>
  <c r="O1698" i="42"/>
  <c r="H1698" i="42"/>
  <c r="H1699" i="42" s="1"/>
  <c r="A1698" i="42"/>
  <c r="P1697" i="42"/>
  <c r="O1697" i="42"/>
  <c r="A1697" i="42"/>
  <c r="P1696" i="42"/>
  <c r="O1696" i="42"/>
  <c r="A1696" i="42"/>
  <c r="P1695" i="42"/>
  <c r="O1695" i="42"/>
  <c r="A1695" i="42"/>
  <c r="P1694" i="42"/>
  <c r="O1694" i="42"/>
  <c r="H1694" i="42"/>
  <c r="H1695" i="42" s="1"/>
  <c r="H1696" i="42" s="1"/>
  <c r="H1697" i="42" s="1"/>
  <c r="A1694" i="42"/>
  <c r="P1693" i="42"/>
  <c r="O1693" i="42"/>
  <c r="A1693" i="42"/>
  <c r="P1692" i="42"/>
  <c r="O1692" i="42"/>
  <c r="A1692" i="42"/>
  <c r="P1691" i="42"/>
  <c r="O1691" i="42"/>
  <c r="A1691" i="42"/>
  <c r="P1690" i="42"/>
  <c r="O1690" i="42"/>
  <c r="A1690" i="42"/>
  <c r="P1689" i="42"/>
  <c r="O1689" i="42"/>
  <c r="A1689" i="42"/>
  <c r="P1688" i="42"/>
  <c r="O1688" i="42"/>
  <c r="H1688" i="42"/>
  <c r="H1689" i="42" s="1"/>
  <c r="H1690" i="42" s="1"/>
  <c r="H1691" i="42" s="1"/>
  <c r="H1692" i="42" s="1"/>
  <c r="H1693" i="42" s="1"/>
  <c r="A1688" i="42"/>
  <c r="P1687" i="42"/>
  <c r="O1687" i="42"/>
  <c r="A1687" i="42"/>
  <c r="P1686" i="42"/>
  <c r="O1686" i="42"/>
  <c r="H1686" i="42"/>
  <c r="H1687" i="42" s="1"/>
  <c r="P1685" i="42"/>
  <c r="O1685" i="42"/>
  <c r="A1685" i="42"/>
  <c r="P1684" i="42"/>
  <c r="O1684" i="42"/>
  <c r="A1684" i="42"/>
  <c r="P1683" i="42"/>
  <c r="O1683" i="42"/>
  <c r="A1683" i="42"/>
  <c r="P1682" i="42"/>
  <c r="O1682" i="42"/>
  <c r="H1682" i="42"/>
  <c r="H1683" i="42" s="1"/>
  <c r="H1684" i="42" s="1"/>
  <c r="H1685" i="42" s="1"/>
  <c r="A1682" i="42"/>
  <c r="P1681" i="42"/>
  <c r="O1681" i="42"/>
  <c r="A1681" i="42"/>
  <c r="P1680" i="42"/>
  <c r="O1680" i="42"/>
  <c r="H1680" i="42"/>
  <c r="H1681" i="42" s="1"/>
  <c r="A1680" i="42"/>
  <c r="P1679" i="42"/>
  <c r="O1679" i="42"/>
  <c r="A1679" i="42"/>
  <c r="P1678" i="42"/>
  <c r="O1678" i="42"/>
  <c r="A1678" i="42"/>
  <c r="P1677" i="42"/>
  <c r="O1677" i="42"/>
  <c r="H1677" i="42"/>
  <c r="H1678" i="42" s="1"/>
  <c r="H1679" i="42" s="1"/>
  <c r="A1677" i="42"/>
  <c r="P1676" i="42"/>
  <c r="O1676" i="42"/>
  <c r="A1676" i="42"/>
  <c r="P1675" i="42"/>
  <c r="O1675" i="42"/>
  <c r="P1674" i="42"/>
  <c r="O1674" i="42"/>
  <c r="A1674" i="42"/>
  <c r="P1673" i="42"/>
  <c r="O1673" i="42"/>
  <c r="H1673" i="42"/>
  <c r="H1674" i="42" s="1"/>
  <c r="H1675" i="42" s="1"/>
  <c r="H1676" i="42" s="1"/>
  <c r="A1673" i="42"/>
  <c r="P1672" i="42"/>
  <c r="O1672" i="42"/>
  <c r="A1672" i="42"/>
  <c r="P1671" i="42"/>
  <c r="O1671" i="42"/>
  <c r="A1671" i="42"/>
  <c r="P1670" i="42"/>
  <c r="O1670" i="42"/>
  <c r="H1670" i="42"/>
  <c r="H1671" i="42" s="1"/>
  <c r="H1672" i="42" s="1"/>
  <c r="A1670" i="42"/>
  <c r="P1669" i="42"/>
  <c r="O1669" i="42"/>
  <c r="A1669" i="42"/>
  <c r="P1668" i="42"/>
  <c r="O1668" i="42"/>
  <c r="A1668" i="42"/>
  <c r="P1667" i="42"/>
  <c r="O1667" i="42"/>
  <c r="A1667" i="42"/>
  <c r="P1666" i="42"/>
  <c r="O1666" i="42"/>
  <c r="A1666" i="42"/>
  <c r="P1665" i="42"/>
  <c r="O1665" i="42"/>
  <c r="A1665" i="42"/>
  <c r="P1664" i="42"/>
  <c r="O1664" i="42"/>
  <c r="H1664" i="42"/>
  <c r="H1665" i="42" s="1"/>
  <c r="H1666" i="42" s="1"/>
  <c r="H1667" i="42" s="1"/>
  <c r="H1668" i="42" s="1"/>
  <c r="H1669" i="42" s="1"/>
  <c r="A1664" i="42"/>
  <c r="P1663" i="42"/>
  <c r="O1663" i="42"/>
  <c r="A1663" i="42"/>
  <c r="P1662" i="42"/>
  <c r="O1662" i="42"/>
  <c r="H1662" i="42"/>
  <c r="H1663" i="42" s="1"/>
  <c r="A1662" i="42"/>
  <c r="P1661" i="42"/>
  <c r="O1661" i="42"/>
  <c r="H1661" i="42"/>
  <c r="A1661" i="42"/>
  <c r="P1660" i="42"/>
  <c r="O1660" i="42"/>
  <c r="A1660" i="42"/>
  <c r="P1659" i="42"/>
  <c r="O1659" i="42"/>
  <c r="A1659" i="42"/>
  <c r="P1658" i="42"/>
  <c r="O1658" i="42"/>
  <c r="H1658" i="42"/>
  <c r="H1659" i="42" s="1"/>
  <c r="H1660" i="42" s="1"/>
  <c r="A1658" i="42"/>
  <c r="P1657" i="42"/>
  <c r="O1657" i="42"/>
  <c r="A1657" i="42"/>
  <c r="P1656" i="42"/>
  <c r="O1656" i="42"/>
  <c r="A1656" i="42"/>
  <c r="P1655" i="42"/>
  <c r="O1655" i="42"/>
  <c r="A1655" i="42"/>
  <c r="P1654" i="42"/>
  <c r="O1654" i="42"/>
  <c r="H1654" i="42"/>
  <c r="H1655" i="42" s="1"/>
  <c r="H1656" i="42" s="1"/>
  <c r="H1657" i="42" s="1"/>
  <c r="A1654" i="42"/>
  <c r="P1653" i="42"/>
  <c r="O1653" i="42"/>
  <c r="H1653" i="42"/>
  <c r="A1653" i="42"/>
  <c r="P1652" i="42"/>
  <c r="O1652" i="42"/>
  <c r="A1652" i="42"/>
  <c r="P1651" i="42"/>
  <c r="O1651" i="42"/>
  <c r="A1651" i="42"/>
  <c r="P1650" i="42"/>
  <c r="O1650" i="42"/>
  <c r="H1650" i="42"/>
  <c r="H1651" i="42" s="1"/>
  <c r="H1652" i="42" s="1"/>
  <c r="A1650" i="42"/>
  <c r="P1649" i="42"/>
  <c r="O1649" i="42"/>
  <c r="H1649" i="42"/>
  <c r="P1648" i="42"/>
  <c r="O1648" i="42"/>
  <c r="A1648" i="42"/>
  <c r="P1647" i="42"/>
  <c r="O1647" i="42"/>
  <c r="A1647" i="42"/>
  <c r="P1646" i="42"/>
  <c r="O1646" i="42"/>
  <c r="H1646" i="42"/>
  <c r="H1647" i="42" s="1"/>
  <c r="H1648" i="42" s="1"/>
  <c r="A1646" i="42"/>
  <c r="P1645" i="42"/>
  <c r="O1645" i="42"/>
  <c r="A1645" i="42"/>
  <c r="P1644" i="42"/>
  <c r="O1644" i="42"/>
  <c r="A1644" i="42"/>
  <c r="P1643" i="42"/>
  <c r="O1643" i="42"/>
  <c r="A1643" i="42"/>
  <c r="P1642" i="42"/>
  <c r="O1642" i="42"/>
  <c r="H1642" i="42"/>
  <c r="H1643" i="42" s="1"/>
  <c r="H1644" i="42" s="1"/>
  <c r="H1645" i="42" s="1"/>
  <c r="A1642" i="42"/>
  <c r="P1641" i="42"/>
  <c r="O1641" i="42"/>
  <c r="H1641" i="42"/>
  <c r="A1641" i="42"/>
  <c r="P1640" i="42"/>
  <c r="O1640" i="42"/>
  <c r="P1639" i="42"/>
  <c r="O1639" i="42"/>
  <c r="A1639" i="42"/>
  <c r="P1638" i="42"/>
  <c r="O1638" i="42"/>
  <c r="A1638" i="42"/>
  <c r="P1637" i="42"/>
  <c r="O1637" i="42"/>
  <c r="A1637" i="42"/>
  <c r="P1636" i="42"/>
  <c r="O1636" i="42"/>
  <c r="A1636" i="42"/>
  <c r="P1635" i="42"/>
  <c r="O1635" i="42"/>
  <c r="H1635" i="42"/>
  <c r="H1636" i="42" s="1"/>
  <c r="H1637" i="42" s="1"/>
  <c r="H1638" i="42" s="1"/>
  <c r="H1639" i="42" s="1"/>
  <c r="H1640" i="42" s="1"/>
  <c r="A1635" i="42"/>
  <c r="P1634" i="42"/>
  <c r="O1634" i="42"/>
  <c r="H1634" i="42"/>
  <c r="P1633" i="42"/>
  <c r="O1633" i="42"/>
  <c r="A1633" i="42"/>
  <c r="P1632" i="42"/>
  <c r="O1632" i="42"/>
  <c r="A1632" i="42"/>
  <c r="P1631" i="42"/>
  <c r="O1631" i="42"/>
  <c r="A1631" i="42"/>
  <c r="P1630" i="42"/>
  <c r="O1630" i="42"/>
  <c r="A1630" i="42"/>
  <c r="P1629" i="42"/>
  <c r="O1629" i="42"/>
  <c r="H1629" i="42"/>
  <c r="H1630" i="42" s="1"/>
  <c r="H1631" i="42" s="1"/>
  <c r="H1632" i="42" s="1"/>
  <c r="H1633" i="42" s="1"/>
  <c r="A1629" i="42"/>
  <c r="P1628" i="42"/>
  <c r="O1628" i="42"/>
  <c r="A1628" i="42"/>
  <c r="P1627" i="42"/>
  <c r="O1627" i="42"/>
  <c r="A1627" i="42"/>
  <c r="P1626" i="42"/>
  <c r="O1626" i="42"/>
  <c r="A1626" i="42"/>
  <c r="P1625" i="42"/>
  <c r="O1625" i="42"/>
  <c r="H1625" i="42"/>
  <c r="H1626" i="42" s="1"/>
  <c r="H1627" i="42" s="1"/>
  <c r="H1628" i="42" s="1"/>
  <c r="A1625" i="42"/>
  <c r="P1624" i="42"/>
  <c r="O1624" i="42"/>
  <c r="H1624" i="42"/>
  <c r="P1623" i="42"/>
  <c r="O1623" i="42"/>
  <c r="P1622" i="42"/>
  <c r="O1622" i="42"/>
  <c r="A1622" i="42"/>
  <c r="P1621" i="42"/>
  <c r="O1621" i="42"/>
  <c r="A1621" i="42"/>
  <c r="P1620" i="42"/>
  <c r="O1620" i="42"/>
  <c r="A1620" i="42"/>
  <c r="P1619" i="42"/>
  <c r="O1619" i="42"/>
  <c r="A1619" i="42"/>
  <c r="P1618" i="42"/>
  <c r="O1618" i="42"/>
  <c r="A1618" i="42"/>
  <c r="P1617" i="42"/>
  <c r="O1617" i="42"/>
  <c r="H1617" i="42"/>
  <c r="H1618" i="42" s="1"/>
  <c r="H1619" i="42" s="1"/>
  <c r="H1620" i="42" s="1"/>
  <c r="H1621" i="42" s="1"/>
  <c r="H1622" i="42" s="1"/>
  <c r="H1623" i="42" s="1"/>
  <c r="A1617" i="42"/>
  <c r="P1616" i="42"/>
  <c r="O1616" i="42"/>
  <c r="H1616" i="42"/>
  <c r="A1616" i="42"/>
  <c r="P1615" i="42"/>
  <c r="O1615" i="42"/>
  <c r="H1615" i="42"/>
  <c r="A1615" i="42"/>
  <c r="P1614" i="42"/>
  <c r="O1614" i="42"/>
  <c r="H1614" i="42"/>
  <c r="A1614" i="42"/>
  <c r="P1613" i="42"/>
  <c r="O1613" i="42"/>
  <c r="A1613" i="42"/>
  <c r="P1612" i="42"/>
  <c r="O1612" i="42"/>
  <c r="A1612" i="42"/>
  <c r="P1611" i="42"/>
  <c r="O1611" i="42"/>
  <c r="A1611" i="42"/>
  <c r="P1610" i="42"/>
  <c r="O1610" i="42"/>
  <c r="A1610" i="42"/>
  <c r="P1609" i="42"/>
  <c r="O1609" i="42"/>
  <c r="A1609" i="42"/>
  <c r="P1608" i="42"/>
  <c r="O1608" i="42"/>
  <c r="H1608" i="42"/>
  <c r="H1609" i="42" s="1"/>
  <c r="H1610" i="42" s="1"/>
  <c r="H1611" i="42" s="1"/>
  <c r="H1612" i="42" s="1"/>
  <c r="H1613" i="42" s="1"/>
  <c r="A1608" i="42"/>
  <c r="P1607" i="42"/>
  <c r="O1607" i="42"/>
  <c r="A1607" i="42"/>
  <c r="P1606" i="42"/>
  <c r="O1606" i="42"/>
  <c r="A1606" i="42"/>
  <c r="P1605" i="42"/>
  <c r="O1605" i="42"/>
  <c r="H1605" i="42"/>
  <c r="H1606" i="42" s="1"/>
  <c r="H1607" i="42" s="1"/>
  <c r="A1605" i="42"/>
  <c r="P1604" i="42"/>
  <c r="O1604" i="42"/>
  <c r="H1604" i="42"/>
  <c r="A1604" i="42"/>
  <c r="P1603" i="42"/>
  <c r="O1603" i="42"/>
  <c r="H1603" i="42"/>
  <c r="A1603" i="42"/>
  <c r="P1602" i="42"/>
  <c r="O1602" i="42"/>
  <c r="A1602" i="42"/>
  <c r="P1601" i="42"/>
  <c r="O1601" i="42"/>
  <c r="A1601" i="42"/>
  <c r="P1600" i="42"/>
  <c r="O1600" i="42"/>
  <c r="A1600" i="42"/>
  <c r="P1599" i="42"/>
  <c r="O1599" i="42"/>
  <c r="H1599" i="42"/>
  <c r="H1600" i="42" s="1"/>
  <c r="H1601" i="42" s="1"/>
  <c r="H1602" i="42" s="1"/>
  <c r="A1599" i="42"/>
  <c r="P1598" i="42"/>
  <c r="O1598" i="42"/>
  <c r="A1598" i="42"/>
  <c r="P1597" i="42"/>
  <c r="O1597" i="42"/>
  <c r="A1597" i="42"/>
  <c r="P1596" i="42"/>
  <c r="O1596" i="42"/>
  <c r="H1596" i="42"/>
  <c r="H1597" i="42" s="1"/>
  <c r="H1598" i="42" s="1"/>
  <c r="A1596" i="42"/>
  <c r="P1595" i="42"/>
  <c r="O1595" i="42"/>
  <c r="A1595" i="42"/>
  <c r="P1594" i="42"/>
  <c r="O1594" i="42"/>
  <c r="A1594" i="42"/>
  <c r="P1593" i="42"/>
  <c r="O1593" i="42"/>
  <c r="H1593" i="42"/>
  <c r="H1594" i="42" s="1"/>
  <c r="H1595" i="42" s="1"/>
  <c r="A1593" i="42"/>
  <c r="P1592" i="42"/>
  <c r="O1592" i="42"/>
  <c r="A1592" i="42"/>
  <c r="P1591" i="42"/>
  <c r="O1591" i="42"/>
  <c r="A1591" i="42"/>
  <c r="P1590" i="42"/>
  <c r="O1590" i="42"/>
  <c r="H1590" i="42"/>
  <c r="H1591" i="42" s="1"/>
  <c r="H1592" i="42" s="1"/>
  <c r="A1590" i="42"/>
  <c r="P1589" i="42"/>
  <c r="O1589" i="42"/>
  <c r="A1589" i="42"/>
  <c r="P1588" i="42"/>
  <c r="O1588" i="42"/>
  <c r="H1588" i="42"/>
  <c r="H1589" i="42" s="1"/>
  <c r="A1588" i="42"/>
  <c r="P1587" i="42"/>
  <c r="O1587" i="42"/>
  <c r="H1587" i="42"/>
  <c r="P1586" i="42"/>
  <c r="O1586" i="42"/>
  <c r="H1586" i="42"/>
  <c r="A1586" i="42"/>
  <c r="P1585" i="42"/>
  <c r="O1585" i="42"/>
  <c r="H1585" i="42"/>
  <c r="A1585" i="42"/>
  <c r="P1584" i="42"/>
  <c r="O1584" i="42"/>
  <c r="A1584" i="42"/>
  <c r="P1583" i="42"/>
  <c r="O1583" i="42"/>
  <c r="A1583" i="42"/>
  <c r="P1582" i="42"/>
  <c r="O1582" i="42"/>
  <c r="H1582" i="42"/>
  <c r="H1583" i="42" s="1"/>
  <c r="H1584" i="42" s="1"/>
  <c r="A1582" i="42"/>
  <c r="P1581" i="42"/>
  <c r="O1581" i="42"/>
  <c r="A1581" i="42"/>
  <c r="P1580" i="42"/>
  <c r="O1580" i="42"/>
  <c r="A1580" i="42"/>
  <c r="P1579" i="42"/>
  <c r="O1579" i="42"/>
  <c r="A1579" i="42"/>
  <c r="P1578" i="42"/>
  <c r="O1578" i="42"/>
  <c r="H1578" i="42"/>
  <c r="H1579" i="42" s="1"/>
  <c r="H1580" i="42" s="1"/>
  <c r="H1581" i="42" s="1"/>
  <c r="A1578" i="42"/>
  <c r="P1577" i="42"/>
  <c r="O1577" i="42"/>
  <c r="H1577" i="42"/>
  <c r="A1577" i="42"/>
  <c r="P1576" i="42"/>
  <c r="O1576" i="42"/>
  <c r="A1576" i="42"/>
  <c r="P1575" i="42"/>
  <c r="O1575" i="42"/>
  <c r="H1575" i="42"/>
  <c r="H1576" i="42" s="1"/>
  <c r="A1575" i="42"/>
  <c r="P1574" i="42"/>
  <c r="O1574" i="42"/>
  <c r="A1574" i="42"/>
  <c r="P1573" i="42"/>
  <c r="O1573" i="42"/>
  <c r="A1573" i="42"/>
  <c r="P1572" i="42"/>
  <c r="O1572" i="42"/>
  <c r="H1572" i="42"/>
  <c r="H1573" i="42" s="1"/>
  <c r="H1574" i="42" s="1"/>
  <c r="A1572" i="42"/>
  <c r="P1571" i="42"/>
  <c r="O1571" i="42"/>
  <c r="H1571" i="42"/>
  <c r="P1570" i="42"/>
  <c r="O1570" i="42"/>
  <c r="H1570" i="42"/>
  <c r="P1569" i="42"/>
  <c r="O1569" i="42"/>
  <c r="A1569" i="42"/>
  <c r="P1568" i="42"/>
  <c r="O1568" i="42"/>
  <c r="A1568" i="42"/>
  <c r="P1567" i="42"/>
  <c r="O1567" i="42"/>
  <c r="A1567" i="42"/>
  <c r="P1566" i="42"/>
  <c r="O1566" i="42"/>
  <c r="A1566" i="42"/>
  <c r="P1565" i="42"/>
  <c r="O1565" i="42"/>
  <c r="H1565" i="42"/>
  <c r="H1566" i="42" s="1"/>
  <c r="H1567" i="42" s="1"/>
  <c r="H1568" i="42" s="1"/>
  <c r="H1569" i="42" s="1"/>
  <c r="A1565" i="42"/>
  <c r="P1564" i="42"/>
  <c r="O1564" i="42"/>
  <c r="H1564" i="42"/>
  <c r="A1564" i="42"/>
  <c r="P1563" i="42"/>
  <c r="O1563" i="42"/>
  <c r="A1563" i="42"/>
  <c r="P1562" i="42"/>
  <c r="O1562" i="42"/>
  <c r="A1562" i="42"/>
  <c r="P1561" i="42"/>
  <c r="O1561" i="42"/>
  <c r="A1561" i="42"/>
  <c r="P1560" i="42"/>
  <c r="O1560" i="42"/>
  <c r="H1560" i="42"/>
  <c r="H1561" i="42" s="1"/>
  <c r="H1562" i="42" s="1"/>
  <c r="H1563" i="42" s="1"/>
  <c r="A1560" i="42"/>
  <c r="P1559" i="42"/>
  <c r="O1559" i="42"/>
  <c r="A1559" i="42"/>
  <c r="P1558" i="42"/>
  <c r="O1558" i="42"/>
  <c r="A1558" i="42"/>
  <c r="P1557" i="42"/>
  <c r="O1557" i="42"/>
  <c r="H1557" i="42"/>
  <c r="H1558" i="42" s="1"/>
  <c r="H1559" i="42" s="1"/>
  <c r="A1557" i="42"/>
  <c r="P1556" i="42"/>
  <c r="O1556" i="42"/>
  <c r="A1556" i="42"/>
  <c r="P1555" i="42"/>
  <c r="O1555" i="42"/>
  <c r="A1555" i="42"/>
  <c r="P1554" i="42"/>
  <c r="O1554" i="42"/>
  <c r="A1554" i="42"/>
  <c r="P1553" i="42"/>
  <c r="O1553" i="42"/>
  <c r="A1553" i="42"/>
  <c r="P1552" i="42"/>
  <c r="O1552" i="42"/>
  <c r="H1552" i="42"/>
  <c r="H1553" i="42" s="1"/>
  <c r="H1554" i="42" s="1"/>
  <c r="H1555" i="42" s="1"/>
  <c r="H1556" i="42" s="1"/>
  <c r="A1552" i="42"/>
  <c r="P1551" i="42"/>
  <c r="O1551" i="42"/>
  <c r="A1551" i="42"/>
  <c r="P1550" i="42"/>
  <c r="O1550" i="42"/>
  <c r="H1550" i="42"/>
  <c r="H1551" i="42" s="1"/>
  <c r="A1550" i="42"/>
  <c r="P1549" i="42"/>
  <c r="O1549" i="42"/>
  <c r="A1549" i="42"/>
  <c r="P1548" i="42"/>
  <c r="O1548" i="42"/>
  <c r="A1548" i="42"/>
  <c r="P1547" i="42"/>
  <c r="O1547" i="42"/>
  <c r="H1547" i="42"/>
  <c r="H1548" i="42" s="1"/>
  <c r="H1549" i="42" s="1"/>
  <c r="A1547" i="42"/>
  <c r="P1546" i="42"/>
  <c r="O1546" i="42"/>
  <c r="A1546" i="42"/>
  <c r="P1545" i="42"/>
  <c r="O1545" i="42"/>
  <c r="A1545" i="42"/>
  <c r="P1544" i="42"/>
  <c r="O1544" i="42"/>
  <c r="P1543" i="42"/>
  <c r="O1543" i="42"/>
  <c r="H1543" i="42"/>
  <c r="H1544" i="42" s="1"/>
  <c r="H1545" i="42" s="1"/>
  <c r="H1546" i="42" s="1"/>
  <c r="A1543" i="42"/>
  <c r="P1542" i="42"/>
  <c r="O1542" i="42"/>
  <c r="A1542" i="42"/>
  <c r="P1541" i="42"/>
  <c r="O1541" i="42"/>
  <c r="A1541" i="42"/>
  <c r="P1540" i="42"/>
  <c r="O1540" i="42"/>
  <c r="A1540" i="42"/>
  <c r="P1539" i="42"/>
  <c r="O1539" i="42"/>
  <c r="A1539" i="42"/>
  <c r="P1538" i="42"/>
  <c r="O1538" i="42"/>
  <c r="A1538" i="42"/>
  <c r="P1537" i="42"/>
  <c r="O1537" i="42"/>
  <c r="A1537" i="42"/>
  <c r="P1536" i="42"/>
  <c r="O1536" i="42"/>
  <c r="H1536" i="42"/>
  <c r="H1537" i="42" s="1"/>
  <c r="H1538" i="42" s="1"/>
  <c r="H1539" i="42" s="1"/>
  <c r="H1540" i="42" s="1"/>
  <c r="H1541" i="42" s="1"/>
  <c r="H1542" i="42" s="1"/>
  <c r="A1536" i="42"/>
  <c r="P1535" i="42"/>
  <c r="O1535" i="42"/>
  <c r="A1535" i="42"/>
  <c r="P1534" i="42"/>
  <c r="O1534" i="42"/>
  <c r="A1534" i="42"/>
  <c r="P1533" i="42"/>
  <c r="O1533" i="42"/>
  <c r="A1533" i="42"/>
  <c r="P1532" i="42"/>
  <c r="O1532" i="42"/>
  <c r="H1532" i="42"/>
  <c r="H1533" i="42" s="1"/>
  <c r="H1534" i="42" s="1"/>
  <c r="H1535" i="42" s="1"/>
  <c r="A1532" i="42"/>
  <c r="P1531" i="42"/>
  <c r="O1531" i="42"/>
  <c r="H1531" i="42"/>
  <c r="A1531" i="42"/>
  <c r="P1530" i="42"/>
  <c r="O1530" i="42"/>
  <c r="A1530" i="42"/>
  <c r="P1529" i="42"/>
  <c r="O1529" i="42"/>
  <c r="A1529" i="42"/>
  <c r="P1528" i="42"/>
  <c r="O1528" i="42"/>
  <c r="H1528" i="42"/>
  <c r="H1529" i="42" s="1"/>
  <c r="H1530" i="42" s="1"/>
  <c r="A1528" i="42"/>
  <c r="P1527" i="42"/>
  <c r="O1527" i="42"/>
  <c r="A1527" i="42"/>
  <c r="P1526" i="42"/>
  <c r="O1526" i="42"/>
  <c r="H1526" i="42"/>
  <c r="H1527" i="42" s="1"/>
  <c r="A1526" i="42"/>
  <c r="P1525" i="42"/>
  <c r="O1525" i="42"/>
  <c r="A1525" i="42"/>
  <c r="P1524" i="42"/>
  <c r="O1524" i="42"/>
  <c r="A1524" i="42"/>
  <c r="P1523" i="42"/>
  <c r="O1523" i="42"/>
  <c r="A1523" i="42"/>
  <c r="P1522" i="42"/>
  <c r="O1522" i="42"/>
  <c r="A1522" i="42"/>
  <c r="P1521" i="42"/>
  <c r="O1521" i="42"/>
  <c r="A1521" i="42"/>
  <c r="P1520" i="42"/>
  <c r="O1520" i="42"/>
  <c r="A1520" i="42"/>
  <c r="P1519" i="42"/>
  <c r="O1519" i="42"/>
  <c r="H1519" i="42"/>
  <c r="H1520" i="42" s="1"/>
  <c r="H1521" i="42" s="1"/>
  <c r="H1522" i="42" s="1"/>
  <c r="H1523" i="42" s="1"/>
  <c r="H1524" i="42" s="1"/>
  <c r="H1525" i="42" s="1"/>
  <c r="A1519" i="42"/>
  <c r="P1518" i="42"/>
  <c r="O1518" i="42"/>
  <c r="A1518" i="42"/>
  <c r="P1517" i="42"/>
  <c r="O1517" i="42"/>
  <c r="A1517" i="42"/>
  <c r="P1516" i="42"/>
  <c r="O1516" i="42"/>
  <c r="A1516" i="42"/>
  <c r="P1515" i="42"/>
  <c r="O1515" i="42"/>
  <c r="A1515" i="42"/>
  <c r="P1514" i="42"/>
  <c r="O1514" i="42"/>
  <c r="A1514" i="42"/>
  <c r="P1513" i="42"/>
  <c r="O1513" i="42"/>
  <c r="H1513" i="42"/>
  <c r="H1514" i="42" s="1"/>
  <c r="H1515" i="42" s="1"/>
  <c r="H1516" i="42" s="1"/>
  <c r="H1517" i="42" s="1"/>
  <c r="H1518" i="42" s="1"/>
  <c r="A1513" i="42"/>
  <c r="P1512" i="42"/>
  <c r="O1512" i="42"/>
  <c r="H1512" i="42"/>
  <c r="A1512" i="42"/>
  <c r="P1511" i="42"/>
  <c r="O1511" i="42"/>
  <c r="H1511" i="42"/>
  <c r="A1511" i="42"/>
  <c r="P1510" i="42"/>
  <c r="O1510" i="42"/>
  <c r="A1510" i="42"/>
  <c r="P1509" i="42"/>
  <c r="O1509" i="42"/>
  <c r="H1509" i="42"/>
  <c r="H1510" i="42" s="1"/>
  <c r="A1509" i="42"/>
  <c r="P1508" i="42"/>
  <c r="O1508" i="42"/>
  <c r="A1508" i="42"/>
  <c r="P1507" i="42"/>
  <c r="O1507" i="42"/>
  <c r="H1507" i="42"/>
  <c r="H1508" i="42" s="1"/>
  <c r="A1507" i="42"/>
  <c r="P1506" i="42"/>
  <c r="O1506" i="42"/>
  <c r="A1506" i="42"/>
  <c r="P1505" i="42"/>
  <c r="O1505" i="42"/>
  <c r="H1505" i="42"/>
  <c r="H1506" i="42" s="1"/>
  <c r="A1505" i="42"/>
  <c r="P1504" i="42"/>
  <c r="O1504" i="42"/>
  <c r="H1504" i="42"/>
  <c r="A1504" i="42"/>
  <c r="P1503" i="42"/>
  <c r="O1503" i="42"/>
  <c r="A1503" i="42"/>
  <c r="P1502" i="42"/>
  <c r="O1502" i="42"/>
  <c r="A1502" i="42"/>
  <c r="P1501" i="42"/>
  <c r="O1501" i="42"/>
  <c r="A1501" i="42"/>
  <c r="P1500" i="42"/>
  <c r="O1500" i="42"/>
  <c r="A1500" i="42"/>
  <c r="P1499" i="42"/>
  <c r="O1499" i="42"/>
  <c r="H1499" i="42"/>
  <c r="H1500" i="42" s="1"/>
  <c r="H1501" i="42" s="1"/>
  <c r="H1502" i="42" s="1"/>
  <c r="H1503" i="42" s="1"/>
  <c r="A1499" i="42"/>
  <c r="P1498" i="42"/>
  <c r="O1498" i="42"/>
  <c r="A1498" i="42"/>
  <c r="P1497" i="42"/>
  <c r="O1497" i="42"/>
  <c r="A1497" i="42"/>
  <c r="P1496" i="42"/>
  <c r="O1496" i="42"/>
  <c r="A1496" i="42"/>
  <c r="P1495" i="42"/>
  <c r="O1495" i="42"/>
  <c r="H1495" i="42"/>
  <c r="H1496" i="42" s="1"/>
  <c r="H1497" i="42" s="1"/>
  <c r="H1498" i="42" s="1"/>
  <c r="A1495" i="42"/>
  <c r="P1494" i="42"/>
  <c r="O1494" i="42"/>
  <c r="A1494" i="42"/>
  <c r="P1493" i="42"/>
  <c r="O1493" i="42"/>
  <c r="A1493" i="42"/>
  <c r="P1492" i="42"/>
  <c r="O1492" i="42"/>
  <c r="A1492" i="42"/>
  <c r="P1491" i="42"/>
  <c r="O1491" i="42"/>
  <c r="H1491" i="42"/>
  <c r="H1492" i="42" s="1"/>
  <c r="H1493" i="42" s="1"/>
  <c r="H1494" i="42" s="1"/>
  <c r="A1491" i="42"/>
  <c r="P1490" i="42"/>
  <c r="O1490" i="42"/>
  <c r="H1490" i="42"/>
  <c r="P1489" i="42"/>
  <c r="O1489" i="42"/>
  <c r="A1489" i="42"/>
  <c r="P1488" i="42"/>
  <c r="O1488" i="42"/>
  <c r="A1488" i="42"/>
  <c r="P1487" i="42"/>
  <c r="O1487" i="42"/>
  <c r="A1487" i="42"/>
  <c r="P1486" i="42"/>
  <c r="O1486" i="42"/>
  <c r="H1486" i="42"/>
  <c r="H1487" i="42" s="1"/>
  <c r="H1488" i="42" s="1"/>
  <c r="H1489" i="42" s="1"/>
  <c r="A1486" i="42"/>
  <c r="P1485" i="42"/>
  <c r="O1485" i="42"/>
  <c r="A1485" i="42"/>
  <c r="P1484" i="42"/>
  <c r="O1484" i="42"/>
  <c r="A1484" i="42"/>
  <c r="P1483" i="42"/>
  <c r="O1483" i="42"/>
  <c r="A1483" i="42"/>
  <c r="P1482" i="42"/>
  <c r="O1482" i="42"/>
  <c r="A1482" i="42"/>
  <c r="P1481" i="42"/>
  <c r="O1481" i="42"/>
  <c r="H1481" i="42"/>
  <c r="H1482" i="42" s="1"/>
  <c r="H1483" i="42" s="1"/>
  <c r="H1484" i="42" s="1"/>
  <c r="H1485" i="42" s="1"/>
  <c r="A1481" i="42"/>
  <c r="P1480" i="42"/>
  <c r="O1480" i="42"/>
  <c r="A1480" i="42"/>
  <c r="P1479" i="42"/>
  <c r="O1479" i="42"/>
  <c r="H1479" i="42"/>
  <c r="H1480" i="42" s="1"/>
  <c r="A1479" i="42"/>
  <c r="P1478" i="42"/>
  <c r="O1478" i="42"/>
  <c r="A1478" i="42"/>
  <c r="P1477" i="42"/>
  <c r="O1477" i="42"/>
  <c r="A1477" i="42"/>
  <c r="P1476" i="42"/>
  <c r="O1476" i="42"/>
  <c r="H1476" i="42"/>
  <c r="H1477" i="42" s="1"/>
  <c r="H1478" i="42" s="1"/>
  <c r="A1476" i="42"/>
  <c r="P1475" i="42"/>
  <c r="O1475" i="42"/>
  <c r="H1475" i="42"/>
  <c r="A1475" i="42"/>
  <c r="P1474" i="42"/>
  <c r="O1474" i="42"/>
  <c r="H1474" i="42"/>
  <c r="A1474" i="42"/>
  <c r="P1473" i="42"/>
  <c r="O1473" i="42"/>
  <c r="H1473" i="42"/>
  <c r="A1473" i="42"/>
  <c r="P1472" i="42"/>
  <c r="O1472" i="42"/>
  <c r="H1472" i="42"/>
  <c r="A1472" i="42"/>
  <c r="P1471" i="42"/>
  <c r="O1471" i="42"/>
  <c r="A1471" i="42"/>
  <c r="P1470" i="42"/>
  <c r="O1470" i="42"/>
  <c r="H1470" i="42"/>
  <c r="H1471" i="42" s="1"/>
  <c r="A1470" i="42"/>
  <c r="P1469" i="42"/>
  <c r="O1469" i="42"/>
  <c r="H1469" i="42"/>
  <c r="P1468" i="42"/>
  <c r="O1468" i="42"/>
  <c r="H1468" i="42"/>
  <c r="P1467" i="42"/>
  <c r="O1467" i="42"/>
  <c r="A1467" i="42"/>
  <c r="P1466" i="42"/>
  <c r="O1466" i="42"/>
  <c r="A1466" i="42"/>
  <c r="P1465" i="42"/>
  <c r="O1465" i="42"/>
  <c r="A1465" i="42"/>
  <c r="P1464" i="42"/>
  <c r="O1464" i="42"/>
  <c r="H1464" i="42"/>
  <c r="H1465" i="42" s="1"/>
  <c r="H1466" i="42" s="1"/>
  <c r="H1467" i="42" s="1"/>
  <c r="A1464" i="42"/>
  <c r="P1463" i="42"/>
  <c r="O1463" i="42"/>
  <c r="A1463" i="42"/>
  <c r="P1462" i="42"/>
  <c r="O1462" i="42"/>
  <c r="A1462" i="42"/>
  <c r="P1461" i="42"/>
  <c r="O1461" i="42"/>
  <c r="H1461" i="42"/>
  <c r="H1462" i="42" s="1"/>
  <c r="H1463" i="42" s="1"/>
  <c r="A1461" i="42"/>
  <c r="P1460" i="42"/>
  <c r="O1460" i="42"/>
  <c r="H1460" i="42"/>
  <c r="A1460" i="42"/>
  <c r="P1459" i="42"/>
  <c r="O1459" i="42"/>
  <c r="H1459" i="42"/>
  <c r="A1459" i="42"/>
  <c r="P1458" i="42"/>
  <c r="O1458" i="42"/>
  <c r="H1458" i="42"/>
  <c r="A1458" i="42"/>
  <c r="P1457" i="42"/>
  <c r="O1457" i="42"/>
  <c r="H1457" i="42"/>
  <c r="A1457" i="42"/>
  <c r="P1456" i="42"/>
  <c r="O1456" i="42"/>
  <c r="H1456" i="42"/>
  <c r="A1456" i="42"/>
  <c r="P1455" i="42"/>
  <c r="O1455" i="42"/>
  <c r="A1455" i="42"/>
  <c r="P1454" i="42"/>
  <c r="O1454" i="42"/>
  <c r="H1454" i="42"/>
  <c r="H1455" i="42" s="1"/>
  <c r="A1454" i="42"/>
  <c r="P1453" i="42"/>
  <c r="O1453" i="42"/>
  <c r="A1453" i="42"/>
  <c r="P1452" i="42"/>
  <c r="O1452" i="42"/>
  <c r="H1452" i="42"/>
  <c r="H1453" i="42" s="1"/>
  <c r="A1452" i="42"/>
  <c r="P1451" i="42"/>
  <c r="O1451" i="42"/>
  <c r="H1451" i="42"/>
  <c r="A1451" i="42"/>
  <c r="P1450" i="42"/>
  <c r="O1450" i="42"/>
  <c r="A1450" i="42"/>
  <c r="P1449" i="42"/>
  <c r="O1449" i="42"/>
  <c r="A1449" i="42"/>
  <c r="P1448" i="42"/>
  <c r="O1448" i="42"/>
  <c r="A1448" i="42"/>
  <c r="P1447" i="42"/>
  <c r="O1447" i="42"/>
  <c r="H1447" i="42"/>
  <c r="H1448" i="42" s="1"/>
  <c r="H1449" i="42" s="1"/>
  <c r="H1450" i="42" s="1"/>
  <c r="A1447" i="42"/>
  <c r="P1446" i="42"/>
  <c r="O1446" i="42"/>
  <c r="H1446" i="42"/>
  <c r="P1445" i="42"/>
  <c r="O1445" i="42"/>
  <c r="A1445" i="42"/>
  <c r="P1444" i="42"/>
  <c r="O1444" i="42"/>
  <c r="A1444" i="42"/>
  <c r="P1443" i="42"/>
  <c r="O1443" i="42"/>
  <c r="H1443" i="42"/>
  <c r="H1444" i="42" s="1"/>
  <c r="H1445" i="42" s="1"/>
  <c r="A1443" i="42"/>
  <c r="P1442" i="42"/>
  <c r="O1442" i="42"/>
  <c r="H1442" i="42"/>
  <c r="A1442" i="42"/>
  <c r="P1441" i="42"/>
  <c r="O1441" i="42"/>
  <c r="A1441" i="42"/>
  <c r="P1440" i="42"/>
  <c r="O1440" i="42"/>
  <c r="H1440" i="42"/>
  <c r="H1441" i="42" s="1"/>
  <c r="A1440" i="42"/>
  <c r="P1439" i="42"/>
  <c r="O1439" i="42"/>
  <c r="A1439" i="42"/>
  <c r="P1438" i="42"/>
  <c r="O1438" i="42"/>
  <c r="A1438" i="42"/>
  <c r="P1437" i="42"/>
  <c r="O1437" i="42"/>
  <c r="A1437" i="42"/>
  <c r="P1436" i="42"/>
  <c r="O1436" i="42"/>
  <c r="H1436" i="42"/>
  <c r="H1437" i="42" s="1"/>
  <c r="H1438" i="42" s="1"/>
  <c r="H1439" i="42" s="1"/>
  <c r="A1436" i="42"/>
  <c r="P1435" i="42"/>
  <c r="O1435" i="42"/>
  <c r="A1435" i="42"/>
  <c r="P1434" i="42"/>
  <c r="O1434" i="42"/>
  <c r="A1434" i="42"/>
  <c r="P1433" i="42"/>
  <c r="O1433" i="42"/>
  <c r="A1433" i="42"/>
  <c r="P1432" i="42"/>
  <c r="O1432" i="42"/>
  <c r="A1432" i="42"/>
  <c r="P1431" i="42"/>
  <c r="O1431" i="42"/>
  <c r="A1431" i="42"/>
  <c r="P1430" i="42"/>
  <c r="O1430" i="42"/>
  <c r="A1430" i="42"/>
  <c r="P1429" i="42"/>
  <c r="O1429" i="42"/>
  <c r="H1429" i="42"/>
  <c r="H1430" i="42" s="1"/>
  <c r="H1431" i="42" s="1"/>
  <c r="H1432" i="42" s="1"/>
  <c r="H1433" i="42" s="1"/>
  <c r="H1434" i="42" s="1"/>
  <c r="H1435" i="42" s="1"/>
  <c r="A1429" i="42"/>
  <c r="P1428" i="42"/>
  <c r="O1428" i="42"/>
  <c r="A1428" i="42"/>
  <c r="P1427" i="42"/>
  <c r="O1427" i="42"/>
  <c r="A1427" i="42"/>
  <c r="P1426" i="42"/>
  <c r="O1426" i="42"/>
  <c r="A1426" i="42"/>
  <c r="P1425" i="42"/>
  <c r="O1425" i="42"/>
  <c r="H1425" i="42"/>
  <c r="H1426" i="42" s="1"/>
  <c r="H1427" i="42" s="1"/>
  <c r="H1428" i="42" s="1"/>
  <c r="A1425" i="42"/>
  <c r="P1424" i="42"/>
  <c r="O1424" i="42"/>
  <c r="H1424" i="42"/>
  <c r="A1424" i="42"/>
  <c r="P1423" i="42"/>
  <c r="O1423" i="42"/>
  <c r="H1423" i="42"/>
  <c r="A1423" i="42"/>
  <c r="P1422" i="42"/>
  <c r="O1422" i="42"/>
  <c r="A1422" i="42"/>
  <c r="P1421" i="42"/>
  <c r="O1421" i="42"/>
  <c r="A1421" i="42"/>
  <c r="P1420" i="42"/>
  <c r="O1420" i="42"/>
  <c r="A1420" i="42"/>
  <c r="P1419" i="42"/>
  <c r="O1419" i="42"/>
  <c r="H1419" i="42"/>
  <c r="H1420" i="42" s="1"/>
  <c r="H1421" i="42" s="1"/>
  <c r="H1422" i="42" s="1"/>
  <c r="A1419" i="42"/>
  <c r="P1418" i="42"/>
  <c r="O1418" i="42"/>
  <c r="A1418" i="42"/>
  <c r="P1417" i="42"/>
  <c r="O1417" i="42"/>
  <c r="A1417" i="42"/>
  <c r="P1416" i="42"/>
  <c r="O1416" i="42"/>
  <c r="A1416" i="42"/>
  <c r="P1415" i="42"/>
  <c r="O1415" i="42"/>
  <c r="A1415" i="42"/>
  <c r="P1414" i="42"/>
  <c r="O1414" i="42"/>
  <c r="H1414" i="42"/>
  <c r="H1415" i="42" s="1"/>
  <c r="H1416" i="42" s="1"/>
  <c r="H1417" i="42" s="1"/>
  <c r="H1418" i="42" s="1"/>
  <c r="A1414" i="42"/>
  <c r="P1413" i="42"/>
  <c r="O1413" i="42"/>
  <c r="A1413" i="42"/>
  <c r="P1412" i="42"/>
  <c r="O1412" i="42"/>
  <c r="A1412" i="42"/>
  <c r="P1411" i="42"/>
  <c r="O1411" i="42"/>
  <c r="H1411" i="42"/>
  <c r="H1412" i="42" s="1"/>
  <c r="H1413" i="42" s="1"/>
  <c r="A1411" i="42"/>
  <c r="P1410" i="42"/>
  <c r="O1410" i="42"/>
  <c r="A1410" i="42"/>
  <c r="P1409" i="42"/>
  <c r="O1409" i="42"/>
  <c r="A1409" i="42"/>
  <c r="P1408" i="42"/>
  <c r="O1408" i="42"/>
  <c r="A1408" i="42"/>
  <c r="P1407" i="42"/>
  <c r="O1407" i="42"/>
  <c r="H1407" i="42"/>
  <c r="H1408" i="42" s="1"/>
  <c r="H1409" i="42" s="1"/>
  <c r="H1410" i="42" s="1"/>
  <c r="A1407" i="42"/>
  <c r="P1406" i="42"/>
  <c r="O1406" i="42"/>
  <c r="A1406" i="42"/>
  <c r="P1405" i="42"/>
  <c r="O1405" i="42"/>
  <c r="A1405" i="42"/>
  <c r="P1404" i="42"/>
  <c r="O1404" i="42"/>
  <c r="A1404" i="42"/>
  <c r="P1403" i="42"/>
  <c r="O1403" i="42"/>
  <c r="H1403" i="42"/>
  <c r="H1404" i="42" s="1"/>
  <c r="H1405" i="42" s="1"/>
  <c r="H1406" i="42" s="1"/>
  <c r="A1403" i="42"/>
  <c r="P1402" i="42"/>
  <c r="O1402" i="42"/>
  <c r="A1402" i="42"/>
  <c r="P1401" i="42"/>
  <c r="O1401" i="42"/>
  <c r="H1401" i="42"/>
  <c r="H1402" i="42" s="1"/>
  <c r="A1401" i="42"/>
  <c r="P1400" i="42"/>
  <c r="O1400" i="42"/>
  <c r="H1400" i="42"/>
  <c r="A1400" i="42"/>
  <c r="P1399" i="42"/>
  <c r="O1399" i="42"/>
  <c r="A1399" i="42"/>
  <c r="P1398" i="42"/>
  <c r="O1398" i="42"/>
  <c r="H1398" i="42"/>
  <c r="H1399" i="42" s="1"/>
  <c r="A1398" i="42"/>
  <c r="P1397" i="42"/>
  <c r="O1397" i="42"/>
  <c r="H1397" i="42"/>
  <c r="A1397" i="42"/>
  <c r="P1396" i="42"/>
  <c r="O1396" i="42"/>
  <c r="H1396" i="42"/>
  <c r="A1396" i="42"/>
  <c r="P1395" i="42"/>
  <c r="O1395" i="42"/>
  <c r="H1395" i="42"/>
  <c r="A1395" i="42"/>
  <c r="P1394" i="42"/>
  <c r="O1394" i="42"/>
  <c r="H1394" i="42"/>
  <c r="P1393" i="42"/>
  <c r="O1393" i="42"/>
  <c r="H1393" i="42"/>
  <c r="A1393" i="42"/>
  <c r="P1392" i="42"/>
  <c r="O1392" i="42"/>
  <c r="H1392" i="42"/>
  <c r="A1392" i="42"/>
  <c r="P1391" i="42"/>
  <c r="O1391" i="42"/>
  <c r="H1391" i="42"/>
  <c r="A1391" i="42"/>
  <c r="P1390" i="42"/>
  <c r="O1390" i="42"/>
  <c r="H1390" i="42"/>
  <c r="A1390" i="42"/>
  <c r="P1389" i="42"/>
  <c r="O1389" i="42"/>
  <c r="H1389" i="42"/>
  <c r="A1389" i="42"/>
  <c r="P1388" i="42"/>
  <c r="O1388" i="42"/>
  <c r="H1388" i="42"/>
  <c r="A1388" i="42"/>
  <c r="P1387" i="42"/>
  <c r="O1387" i="42"/>
  <c r="A1387" i="42"/>
  <c r="P1386" i="42"/>
  <c r="O1386" i="42"/>
  <c r="H1386" i="42"/>
  <c r="H1387" i="42" s="1"/>
  <c r="A1386" i="42"/>
  <c r="P1385" i="42"/>
  <c r="O1385" i="42"/>
  <c r="H1385" i="42"/>
  <c r="A1385" i="42"/>
  <c r="P1384" i="42"/>
  <c r="O1384" i="42"/>
  <c r="H1384" i="42"/>
  <c r="A1384" i="42"/>
  <c r="P1383" i="42"/>
  <c r="O1383" i="42"/>
  <c r="H1383" i="42"/>
  <c r="A1383" i="42"/>
  <c r="P1382" i="42"/>
  <c r="O1382" i="42"/>
  <c r="P1381" i="42"/>
  <c r="O1381" i="42"/>
  <c r="H1381" i="42"/>
  <c r="H1382" i="42" s="1"/>
  <c r="A1381" i="42"/>
  <c r="P1380" i="42"/>
  <c r="O1380" i="42"/>
  <c r="A1380" i="42"/>
  <c r="P1379" i="42"/>
  <c r="O1379" i="42"/>
  <c r="H1379" i="42"/>
  <c r="H1380" i="42" s="1"/>
  <c r="A1379" i="42"/>
  <c r="P1378" i="42"/>
  <c r="O1378" i="42"/>
  <c r="H1378" i="42"/>
  <c r="P1377" i="42"/>
  <c r="O1377" i="42"/>
  <c r="H1377" i="42"/>
  <c r="A1377" i="42"/>
  <c r="P1376" i="42"/>
  <c r="O1376" i="42"/>
  <c r="H1376" i="42"/>
  <c r="A1376" i="42"/>
  <c r="P1375" i="42"/>
  <c r="O1375" i="42"/>
  <c r="H1375" i="42"/>
  <c r="A1375" i="42"/>
  <c r="P1374" i="42"/>
  <c r="O1374" i="42"/>
  <c r="H1374" i="42"/>
  <c r="A1374" i="42"/>
  <c r="P1373" i="42"/>
  <c r="O1373" i="42"/>
  <c r="H1373" i="42"/>
  <c r="A1373" i="42"/>
  <c r="P1372" i="42"/>
  <c r="O1372" i="42"/>
  <c r="H1372" i="42"/>
  <c r="A1372" i="42"/>
  <c r="P1371" i="42"/>
  <c r="O1371" i="42"/>
  <c r="A1371" i="42"/>
  <c r="P1370" i="42"/>
  <c r="O1370" i="42"/>
  <c r="A1370" i="42"/>
  <c r="P1369" i="42"/>
  <c r="O1369" i="42"/>
  <c r="H1369" i="42"/>
  <c r="H1370" i="42" s="1"/>
  <c r="H1371" i="42" s="1"/>
  <c r="A1369" i="42"/>
  <c r="P1368" i="42"/>
  <c r="O1368" i="42"/>
  <c r="A1368" i="42"/>
  <c r="P1367" i="42"/>
  <c r="O1367" i="42"/>
  <c r="A1367" i="42"/>
  <c r="P1366" i="42"/>
  <c r="O1366" i="42"/>
  <c r="H1366" i="42"/>
  <c r="H1367" i="42" s="1"/>
  <c r="H1368" i="42" s="1"/>
  <c r="P1365" i="42"/>
  <c r="O1365" i="42"/>
  <c r="H1365" i="42"/>
  <c r="A1365" i="42"/>
  <c r="P1364" i="42"/>
  <c r="O1364" i="42"/>
  <c r="A1364" i="42"/>
  <c r="P1363" i="42"/>
  <c r="O1363" i="42"/>
  <c r="H1363" i="42"/>
  <c r="H1364" i="42" s="1"/>
  <c r="A1363" i="42"/>
  <c r="P1362" i="42"/>
  <c r="O1362" i="42"/>
  <c r="H1362" i="42"/>
  <c r="A1362" i="42"/>
  <c r="P1361" i="42"/>
  <c r="O1361" i="42"/>
  <c r="H1361" i="42"/>
  <c r="A1361" i="42"/>
  <c r="P1360" i="42"/>
  <c r="O1360" i="42"/>
  <c r="A1360" i="42"/>
  <c r="P1359" i="42"/>
  <c r="O1359" i="42"/>
  <c r="A1359" i="42"/>
  <c r="P1358" i="42"/>
  <c r="O1358" i="42"/>
  <c r="H1358" i="42"/>
  <c r="H1359" i="42" s="1"/>
  <c r="H1360" i="42" s="1"/>
  <c r="A1358" i="42"/>
  <c r="P1357" i="42"/>
  <c r="O1357" i="42"/>
  <c r="H1357" i="42"/>
  <c r="A1357" i="42"/>
  <c r="P1356" i="42"/>
  <c r="O1356" i="42"/>
  <c r="H1356" i="42"/>
  <c r="A1356" i="42"/>
  <c r="P1355" i="42"/>
  <c r="O1355" i="42"/>
  <c r="H1355" i="42"/>
  <c r="P1354" i="42"/>
  <c r="O1354" i="42"/>
  <c r="H1354" i="42"/>
  <c r="P1353" i="42"/>
  <c r="O1353" i="42"/>
  <c r="H1353" i="42"/>
  <c r="A1353" i="42"/>
  <c r="P1352" i="42"/>
  <c r="O1352" i="42"/>
  <c r="H1352" i="42"/>
  <c r="A1352" i="42"/>
  <c r="P1351" i="42"/>
  <c r="O1351" i="42"/>
  <c r="H1351" i="42"/>
  <c r="A1351" i="42"/>
  <c r="P1350" i="42"/>
  <c r="O1350" i="42"/>
  <c r="A1350" i="42"/>
  <c r="P1349" i="42"/>
  <c r="O1349" i="42"/>
  <c r="H1349" i="42"/>
  <c r="H1350" i="42" s="1"/>
  <c r="A1349" i="42"/>
  <c r="P1348" i="42"/>
  <c r="O1348" i="42"/>
  <c r="A1348" i="42"/>
  <c r="P1347" i="42"/>
  <c r="O1347" i="42"/>
  <c r="H1347" i="42"/>
  <c r="H1348" i="42" s="1"/>
  <c r="A1347" i="42"/>
  <c r="P1346" i="42"/>
  <c r="O1346" i="42"/>
  <c r="A1346" i="42"/>
  <c r="P1345" i="42"/>
  <c r="O1345" i="42"/>
  <c r="A1345" i="42"/>
  <c r="P1344" i="42"/>
  <c r="O1344" i="42"/>
  <c r="H1344" i="42"/>
  <c r="H1345" i="42" s="1"/>
  <c r="H1346" i="42" s="1"/>
  <c r="A1344" i="42"/>
  <c r="P1343" i="42"/>
  <c r="O1343" i="42"/>
  <c r="A1343" i="42"/>
  <c r="P1342" i="42"/>
  <c r="O1342" i="42"/>
  <c r="A1342" i="42"/>
  <c r="P1341" i="42"/>
  <c r="O1341" i="42"/>
  <c r="H1341" i="42"/>
  <c r="H1342" i="42" s="1"/>
  <c r="H1343" i="42" s="1"/>
  <c r="A1341" i="42"/>
  <c r="P1340" i="42"/>
  <c r="O1340" i="42"/>
  <c r="H1340" i="42"/>
  <c r="A1340" i="42"/>
  <c r="P1339" i="42"/>
  <c r="O1339" i="42"/>
  <c r="H1339" i="42"/>
  <c r="A1339" i="42"/>
  <c r="P1338" i="42"/>
  <c r="O1338" i="42"/>
  <c r="H1338" i="42"/>
  <c r="A1338" i="42"/>
  <c r="P1337" i="42"/>
  <c r="O1337" i="42"/>
  <c r="H1337" i="42"/>
  <c r="A1337" i="42"/>
  <c r="P1336" i="42"/>
  <c r="O1336" i="42"/>
  <c r="H1336" i="42"/>
  <c r="A1336" i="42"/>
  <c r="P1335" i="42"/>
  <c r="O1335" i="42"/>
  <c r="H1335" i="42"/>
  <c r="A1335" i="42"/>
  <c r="P1334" i="42"/>
  <c r="O1334" i="42"/>
  <c r="A1334" i="42"/>
  <c r="P1333" i="42"/>
  <c r="O1333" i="42"/>
  <c r="H1333" i="42"/>
  <c r="H1334" i="42" s="1"/>
  <c r="A1333" i="42"/>
  <c r="P1332" i="42"/>
  <c r="O1332" i="42"/>
  <c r="H1332" i="42"/>
  <c r="A1332" i="42"/>
  <c r="P1331" i="42"/>
  <c r="O1331" i="42"/>
  <c r="H1331" i="42"/>
  <c r="A1331" i="42"/>
  <c r="P1330" i="42"/>
  <c r="O1330" i="42"/>
  <c r="H1330" i="42"/>
  <c r="A1330" i="42"/>
  <c r="P1329" i="42"/>
  <c r="O1329" i="42"/>
  <c r="A1329" i="42"/>
  <c r="P1328" i="42"/>
  <c r="O1328" i="42"/>
  <c r="H1328" i="42"/>
  <c r="H1329" i="42" s="1"/>
  <c r="A1328" i="42"/>
  <c r="P1327" i="42"/>
  <c r="O1327" i="42"/>
  <c r="H1327" i="42"/>
  <c r="A1327" i="42"/>
  <c r="P1326" i="42"/>
  <c r="O1326" i="42"/>
  <c r="H1326" i="42"/>
  <c r="A1326" i="42"/>
  <c r="P1325" i="42"/>
  <c r="O1325" i="42"/>
  <c r="H1325" i="42"/>
  <c r="P1324" i="42"/>
  <c r="O1324" i="42"/>
  <c r="H1324" i="42"/>
  <c r="P1323" i="42"/>
  <c r="O1323" i="42"/>
  <c r="H1323" i="42"/>
  <c r="A1323" i="42"/>
  <c r="P1322" i="42"/>
  <c r="O1322" i="42"/>
  <c r="A1322" i="42"/>
  <c r="P1321" i="42"/>
  <c r="O1321" i="42"/>
  <c r="A1321" i="42"/>
  <c r="P1320" i="42"/>
  <c r="O1320" i="42"/>
  <c r="H1320" i="42"/>
  <c r="H1321" i="42" s="1"/>
  <c r="H1322" i="42" s="1"/>
  <c r="A1320" i="42"/>
  <c r="P1319" i="42"/>
  <c r="O1319" i="42"/>
  <c r="A1319" i="42"/>
  <c r="P1318" i="42"/>
  <c r="O1318" i="42"/>
  <c r="H1318" i="42"/>
  <c r="H1319" i="42" s="1"/>
  <c r="A1318" i="42"/>
  <c r="P1317" i="42"/>
  <c r="O1317" i="42"/>
  <c r="A1317" i="42"/>
  <c r="P1316" i="42"/>
  <c r="O1316" i="42"/>
  <c r="A1316" i="42"/>
  <c r="P1315" i="42"/>
  <c r="O1315" i="42"/>
  <c r="H1315" i="42"/>
  <c r="H1316" i="42" s="1"/>
  <c r="H1317" i="42" s="1"/>
  <c r="A1315" i="42"/>
  <c r="P1314" i="42"/>
  <c r="O1314" i="42"/>
  <c r="H1314" i="42"/>
  <c r="P1313" i="42"/>
  <c r="O1313" i="42"/>
  <c r="A1313" i="42"/>
  <c r="P1312" i="42"/>
  <c r="O1312" i="42"/>
  <c r="H1312" i="42"/>
  <c r="H1313" i="42" s="1"/>
  <c r="A1312" i="42"/>
  <c r="P1311" i="42"/>
  <c r="O1311" i="42"/>
  <c r="A1311" i="42"/>
  <c r="P1310" i="42"/>
  <c r="O1310" i="42"/>
  <c r="A1310" i="42"/>
  <c r="P1309" i="42"/>
  <c r="O1309" i="42"/>
  <c r="H1309" i="42"/>
  <c r="H1310" i="42" s="1"/>
  <c r="H1311" i="42" s="1"/>
  <c r="A1309" i="42"/>
  <c r="P1308" i="42"/>
  <c r="O1308" i="42"/>
  <c r="H1308" i="42"/>
  <c r="A1308" i="42"/>
  <c r="P1307" i="42"/>
  <c r="O1307" i="42"/>
  <c r="H1307" i="42"/>
  <c r="A1307" i="42"/>
  <c r="P1306" i="42"/>
  <c r="O1306" i="42"/>
  <c r="H1306" i="42"/>
  <c r="A1306" i="42"/>
  <c r="P1305" i="42"/>
  <c r="O1305" i="42"/>
  <c r="H1305" i="42"/>
  <c r="A1305" i="42"/>
  <c r="P1304" i="42"/>
  <c r="O1304" i="42"/>
  <c r="A1304" i="42"/>
  <c r="P1303" i="42"/>
  <c r="O1303" i="42"/>
  <c r="H1303" i="42"/>
  <c r="H1304" i="42" s="1"/>
  <c r="A1303" i="42"/>
  <c r="P1302" i="42"/>
  <c r="O1302" i="42"/>
  <c r="H1302" i="42"/>
  <c r="A1302" i="42"/>
  <c r="P1301" i="42"/>
  <c r="O1301" i="42"/>
  <c r="H1301" i="42"/>
  <c r="P1300" i="42"/>
  <c r="O1300" i="42"/>
  <c r="H1300" i="42"/>
  <c r="A1300" i="42"/>
  <c r="P1299" i="42"/>
  <c r="O1299" i="42"/>
  <c r="H1299" i="42"/>
  <c r="A1299" i="42"/>
  <c r="P1298" i="42"/>
  <c r="O1298" i="42"/>
  <c r="H1298" i="42"/>
  <c r="A1298" i="42"/>
  <c r="P1297" i="42"/>
  <c r="O1297" i="42"/>
  <c r="A1297" i="42"/>
  <c r="P1296" i="42"/>
  <c r="O1296" i="42"/>
  <c r="A1296" i="42"/>
  <c r="P1295" i="42"/>
  <c r="O1295" i="42"/>
  <c r="H1295" i="42"/>
  <c r="H1296" i="42" s="1"/>
  <c r="H1297" i="42" s="1"/>
  <c r="A1295" i="42"/>
  <c r="P1294" i="42"/>
  <c r="O1294" i="42"/>
  <c r="H1294" i="42"/>
  <c r="A1294" i="42"/>
  <c r="P1293" i="42"/>
  <c r="O1293" i="42"/>
  <c r="H1293" i="42"/>
  <c r="A1293" i="42"/>
  <c r="P1292" i="42"/>
  <c r="O1292" i="42"/>
  <c r="A1292" i="42"/>
  <c r="P1291" i="42"/>
  <c r="O1291" i="42"/>
  <c r="H1291" i="42"/>
  <c r="H1292" i="42" s="1"/>
  <c r="A1291" i="42"/>
  <c r="P1290" i="42"/>
  <c r="O1290" i="42"/>
  <c r="A1290" i="42"/>
  <c r="P1289" i="42"/>
  <c r="O1289" i="42"/>
  <c r="A1289" i="42"/>
  <c r="P1288" i="42"/>
  <c r="O1288" i="42"/>
  <c r="H1288" i="42"/>
  <c r="H1289" i="42" s="1"/>
  <c r="H1290" i="42" s="1"/>
  <c r="A1288" i="42"/>
  <c r="P1287" i="42"/>
  <c r="O1287" i="42"/>
  <c r="H1287" i="42"/>
  <c r="A1287" i="42"/>
  <c r="P1286" i="42"/>
  <c r="O1286" i="42"/>
  <c r="A1286" i="42"/>
  <c r="P1285" i="42"/>
  <c r="O1285" i="42"/>
  <c r="A1285" i="42"/>
  <c r="P1284" i="42"/>
  <c r="O1284" i="42"/>
  <c r="H1284" i="42"/>
  <c r="H1285" i="42" s="1"/>
  <c r="H1286" i="42" s="1"/>
  <c r="A1284" i="42"/>
  <c r="P1283" i="42"/>
  <c r="O1283" i="42"/>
  <c r="H1283" i="42"/>
  <c r="A1283" i="42"/>
  <c r="P1282" i="42"/>
  <c r="O1282" i="42"/>
  <c r="A1282" i="42"/>
  <c r="P1281" i="42"/>
  <c r="O1281" i="42"/>
  <c r="A1281" i="42"/>
  <c r="P1280" i="42"/>
  <c r="O1280" i="42"/>
  <c r="A1280" i="42"/>
  <c r="P1279" i="42"/>
  <c r="O1279" i="42"/>
  <c r="H1279" i="42"/>
  <c r="H1280" i="42" s="1"/>
  <c r="H1281" i="42" s="1"/>
  <c r="H1282" i="42" s="1"/>
  <c r="A1279" i="42"/>
  <c r="P1278" i="42"/>
  <c r="O1278" i="42"/>
  <c r="H1278" i="42"/>
  <c r="A1278" i="42"/>
  <c r="P1277" i="42"/>
  <c r="O1277" i="42"/>
  <c r="H1277" i="42"/>
  <c r="A1277" i="42"/>
  <c r="P1276" i="42"/>
  <c r="O1276" i="42"/>
  <c r="H1276" i="42"/>
  <c r="P1275" i="42"/>
  <c r="O1275" i="42"/>
  <c r="A1275" i="42"/>
  <c r="P1274" i="42"/>
  <c r="O1274" i="42"/>
  <c r="A1274" i="42"/>
  <c r="P1273" i="42"/>
  <c r="O1273" i="42"/>
  <c r="H1273" i="42"/>
  <c r="H1274" i="42" s="1"/>
  <c r="H1275" i="42" s="1"/>
  <c r="A1273" i="42"/>
  <c r="P1272" i="42"/>
  <c r="O1272" i="42"/>
  <c r="H1272" i="42"/>
  <c r="P1271" i="42"/>
  <c r="O1271" i="42"/>
  <c r="H1271" i="42"/>
  <c r="A1271" i="42"/>
  <c r="P1270" i="42"/>
  <c r="O1270" i="42"/>
  <c r="A1270" i="42"/>
  <c r="P1269" i="42"/>
  <c r="O1269" i="42"/>
  <c r="A1269" i="42"/>
  <c r="P1268" i="42"/>
  <c r="O1268" i="42"/>
  <c r="A1268" i="42"/>
  <c r="P1267" i="42"/>
  <c r="O1267" i="42"/>
  <c r="H1267" i="42"/>
  <c r="H1268" i="42" s="1"/>
  <c r="H1269" i="42" s="1"/>
  <c r="H1270" i="42" s="1"/>
  <c r="A1267" i="42"/>
  <c r="P1266" i="42"/>
  <c r="O1266" i="42"/>
  <c r="A1266" i="42"/>
  <c r="P1265" i="42"/>
  <c r="O1265" i="42"/>
  <c r="A1265" i="42"/>
  <c r="P1264" i="42"/>
  <c r="O1264" i="42"/>
  <c r="H1264" i="42"/>
  <c r="H1265" i="42" s="1"/>
  <c r="H1266" i="42" s="1"/>
  <c r="A1264" i="42"/>
  <c r="P1263" i="42"/>
  <c r="O1263" i="42"/>
  <c r="H1263" i="42"/>
  <c r="P1262" i="42"/>
  <c r="O1262" i="42"/>
  <c r="A1262" i="42"/>
  <c r="P1261" i="42"/>
  <c r="O1261" i="42"/>
  <c r="H1261" i="42"/>
  <c r="H1262" i="42" s="1"/>
  <c r="A1261" i="42"/>
  <c r="P1260" i="42"/>
  <c r="O1260" i="42"/>
  <c r="H1260" i="42"/>
  <c r="A1260" i="42"/>
  <c r="P1259" i="42"/>
  <c r="O1259" i="42"/>
  <c r="H1259" i="42"/>
  <c r="A1259" i="42"/>
  <c r="P1258" i="42"/>
  <c r="O1258" i="42"/>
  <c r="A1258" i="42"/>
  <c r="P1257" i="42"/>
  <c r="O1257" i="42"/>
  <c r="H1257" i="42"/>
  <c r="H1258" i="42" s="1"/>
  <c r="A1257" i="42"/>
  <c r="P1256" i="42"/>
  <c r="O1256" i="42"/>
  <c r="H1256" i="42"/>
  <c r="P1255" i="42"/>
  <c r="O1255" i="42"/>
  <c r="H1255" i="42"/>
  <c r="A1255" i="42"/>
  <c r="P1254" i="42"/>
  <c r="O1254" i="42"/>
  <c r="A1254" i="42"/>
  <c r="P1253" i="42"/>
  <c r="O1253" i="42"/>
  <c r="A1253" i="42"/>
  <c r="P1252" i="42"/>
  <c r="O1252" i="42"/>
  <c r="H1252" i="42"/>
  <c r="H1253" i="42" s="1"/>
  <c r="H1254" i="42" s="1"/>
  <c r="A1252" i="42"/>
  <c r="P1251" i="42"/>
  <c r="O1251" i="42"/>
  <c r="H1251" i="42"/>
  <c r="A1251" i="42"/>
  <c r="P1250" i="42"/>
  <c r="O1250" i="42"/>
  <c r="A1250" i="42"/>
  <c r="P1249" i="42"/>
  <c r="O1249" i="42"/>
  <c r="P1248" i="42"/>
  <c r="O1248" i="42"/>
  <c r="A1248" i="42"/>
  <c r="P1247" i="42"/>
  <c r="O1247" i="42"/>
  <c r="H1247" i="42"/>
  <c r="H1248" i="42" s="1"/>
  <c r="H1249" i="42" s="1"/>
  <c r="H1250" i="42" s="1"/>
  <c r="A1247" i="42"/>
  <c r="P1246" i="42"/>
  <c r="O1246" i="42"/>
  <c r="H1246" i="42"/>
  <c r="A1246" i="42"/>
  <c r="P1245" i="42"/>
  <c r="O1245" i="42"/>
  <c r="H1245" i="42"/>
  <c r="A1245" i="42"/>
  <c r="P1244" i="42"/>
  <c r="O1244" i="42"/>
  <c r="H1244" i="42"/>
  <c r="A1244" i="42"/>
  <c r="P1243" i="42"/>
  <c r="O1243" i="42"/>
  <c r="H1243" i="42"/>
  <c r="A1243" i="42"/>
  <c r="P1242" i="42"/>
  <c r="O1242" i="42"/>
  <c r="H1242" i="42"/>
  <c r="A1242" i="42"/>
  <c r="P1241" i="42"/>
  <c r="O1241" i="42"/>
  <c r="H1241" i="42"/>
  <c r="A1241" i="42"/>
  <c r="P1240" i="42"/>
  <c r="O1240" i="42"/>
  <c r="H1240" i="42"/>
  <c r="A1240" i="42"/>
  <c r="P1239" i="42"/>
  <c r="O1239" i="42"/>
  <c r="A1239" i="42"/>
  <c r="P1238" i="42"/>
  <c r="O1238" i="42"/>
  <c r="A1238" i="42"/>
  <c r="P1237" i="42"/>
  <c r="O1237" i="42"/>
  <c r="H1237" i="42"/>
  <c r="H1238" i="42" s="1"/>
  <c r="H1239" i="42" s="1"/>
  <c r="A1237" i="42"/>
  <c r="P1236" i="42"/>
  <c r="O1236" i="42"/>
  <c r="P1235" i="42"/>
  <c r="O1235" i="42"/>
  <c r="H1235" i="42"/>
  <c r="H1236" i="42" s="1"/>
  <c r="P1234" i="42"/>
  <c r="O1234" i="42"/>
  <c r="H1234" i="42"/>
  <c r="A1234" i="42"/>
  <c r="P1233" i="42"/>
  <c r="O1233" i="42"/>
  <c r="H1233" i="42"/>
  <c r="A1233" i="42"/>
  <c r="P1232" i="42"/>
  <c r="O1232" i="42"/>
  <c r="H1232" i="42"/>
  <c r="A1232" i="42"/>
  <c r="P1231" i="42"/>
  <c r="O1231" i="42"/>
  <c r="A1231" i="42"/>
  <c r="P1230" i="42"/>
  <c r="O1230" i="42"/>
  <c r="A1230" i="42"/>
  <c r="P1229" i="42"/>
  <c r="O1229" i="42"/>
  <c r="H1229" i="42"/>
  <c r="H1230" i="42" s="1"/>
  <c r="H1231" i="42" s="1"/>
  <c r="A1229" i="42"/>
  <c r="P1228" i="42"/>
  <c r="O1228" i="42"/>
  <c r="H1228" i="42"/>
  <c r="A1228" i="42"/>
  <c r="P1227" i="42"/>
  <c r="O1227" i="42"/>
  <c r="A1227" i="42"/>
  <c r="P1226" i="42"/>
  <c r="O1226" i="42"/>
  <c r="H1226" i="42"/>
  <c r="H1227" i="42" s="1"/>
  <c r="A1226" i="42"/>
  <c r="P1225" i="42"/>
  <c r="O1225" i="42"/>
  <c r="A1225" i="42"/>
  <c r="P1224" i="42"/>
  <c r="O1224" i="42"/>
  <c r="A1224" i="42"/>
  <c r="P1223" i="42"/>
  <c r="O1223" i="42"/>
  <c r="A1223" i="42"/>
  <c r="P1222" i="42"/>
  <c r="O1222" i="42"/>
  <c r="H1222" i="42"/>
  <c r="H1223" i="42" s="1"/>
  <c r="H1224" i="42" s="1"/>
  <c r="H1225" i="42" s="1"/>
  <c r="A1222" i="42"/>
  <c r="P1221" i="42"/>
  <c r="O1221" i="42"/>
  <c r="A1221" i="42"/>
  <c r="P1220" i="42"/>
  <c r="O1220" i="42"/>
  <c r="A1220" i="42"/>
  <c r="P1219" i="42"/>
  <c r="O1219" i="42"/>
  <c r="H1219" i="42"/>
  <c r="H1220" i="42" s="1"/>
  <c r="H1221" i="42" s="1"/>
  <c r="A1219" i="42"/>
  <c r="P1218" i="42"/>
  <c r="O1218" i="42"/>
  <c r="A1218" i="42"/>
  <c r="P1217" i="42"/>
  <c r="O1217" i="42"/>
  <c r="H1217" i="42"/>
  <c r="H1218" i="42" s="1"/>
  <c r="A1217" i="42"/>
  <c r="P1216" i="42"/>
  <c r="O1216" i="42"/>
  <c r="H1216" i="42"/>
  <c r="A1216" i="42"/>
  <c r="P1215" i="42"/>
  <c r="O1215" i="42"/>
  <c r="H1215" i="42"/>
  <c r="A1215" i="42"/>
  <c r="P1214" i="42"/>
  <c r="O1214" i="42"/>
  <c r="A1214" i="42"/>
  <c r="P1213" i="42"/>
  <c r="O1213" i="42"/>
  <c r="H1213" i="42"/>
  <c r="H1214" i="42" s="1"/>
  <c r="A1213" i="42"/>
  <c r="P1212" i="42"/>
  <c r="O1212" i="42"/>
  <c r="H1212" i="42"/>
  <c r="P1211" i="42"/>
  <c r="O1211" i="42"/>
  <c r="H1211" i="42"/>
  <c r="P1210" i="42"/>
  <c r="O1210" i="42"/>
  <c r="H1210" i="42"/>
  <c r="A1210" i="42"/>
  <c r="P1209" i="42"/>
  <c r="O1209" i="42"/>
  <c r="H1209" i="42"/>
  <c r="A1209" i="42"/>
  <c r="P1208" i="42"/>
  <c r="O1208" i="42"/>
  <c r="H1208" i="42"/>
  <c r="A1208" i="42"/>
  <c r="P1207" i="42"/>
  <c r="O1207" i="42"/>
  <c r="H1207" i="42"/>
  <c r="A1207" i="42"/>
  <c r="P1206" i="42"/>
  <c r="O1206" i="42"/>
  <c r="H1206" i="42"/>
  <c r="A1206" i="42"/>
  <c r="P1205" i="42"/>
  <c r="O1205" i="42"/>
  <c r="H1205" i="42"/>
  <c r="A1205" i="42"/>
  <c r="P1204" i="42"/>
  <c r="O1204" i="42"/>
  <c r="H1204" i="42"/>
  <c r="A1204" i="42"/>
  <c r="P1203" i="42"/>
  <c r="O1203" i="42"/>
  <c r="A1203" i="42"/>
  <c r="P1202" i="42"/>
  <c r="O1202" i="42"/>
  <c r="H1202" i="42"/>
  <c r="H1203" i="42" s="1"/>
  <c r="A1202" i="42"/>
  <c r="P1201" i="42"/>
  <c r="O1201" i="42"/>
  <c r="H1201" i="42"/>
  <c r="A1201" i="42"/>
  <c r="P1200" i="42"/>
  <c r="O1200" i="42"/>
  <c r="H1200" i="42"/>
  <c r="A1200" i="42"/>
  <c r="P1199" i="42"/>
  <c r="O1199" i="42"/>
  <c r="H1199" i="42"/>
  <c r="A1199" i="42"/>
  <c r="P1198" i="42"/>
  <c r="O1198" i="42"/>
  <c r="A1198" i="42"/>
  <c r="P1197" i="42"/>
  <c r="O1197" i="42"/>
  <c r="H1197" i="42"/>
  <c r="H1198" i="42" s="1"/>
  <c r="A1197" i="42"/>
  <c r="P1196" i="42"/>
  <c r="O1196" i="42"/>
  <c r="A1196" i="42"/>
  <c r="P1195" i="42"/>
  <c r="O1195" i="42"/>
  <c r="A1195" i="42"/>
  <c r="P1194" i="42"/>
  <c r="O1194" i="42"/>
  <c r="H1194" i="42"/>
  <c r="H1195" i="42" s="1"/>
  <c r="H1196" i="42" s="1"/>
  <c r="A1194" i="42"/>
  <c r="P1193" i="42"/>
  <c r="O1193" i="42"/>
  <c r="H1193" i="42"/>
  <c r="A1193" i="42"/>
  <c r="P1192" i="42"/>
  <c r="O1192" i="42"/>
  <c r="A1192" i="42"/>
  <c r="P1191" i="42"/>
  <c r="O1191" i="42"/>
  <c r="H1191" i="42"/>
  <c r="H1192" i="42" s="1"/>
  <c r="A1191" i="42"/>
  <c r="P1190" i="42"/>
  <c r="O1190" i="42"/>
  <c r="A1190" i="42"/>
  <c r="P1189" i="42"/>
  <c r="O1189" i="42"/>
  <c r="H1189" i="42"/>
  <c r="H1190" i="42" s="1"/>
  <c r="A1189" i="42"/>
  <c r="P1188" i="42"/>
  <c r="O1188" i="42"/>
  <c r="H1188" i="42"/>
  <c r="A1188" i="42"/>
  <c r="P1187" i="42"/>
  <c r="O1187" i="42"/>
  <c r="H1187" i="42"/>
  <c r="A1187" i="42"/>
  <c r="P1186" i="42"/>
  <c r="O1186" i="42"/>
  <c r="A1186" i="42"/>
  <c r="P1185" i="42"/>
  <c r="O1185" i="42"/>
  <c r="A1185" i="42"/>
  <c r="P1184" i="42"/>
  <c r="O1184" i="42"/>
  <c r="H1184" i="42"/>
  <c r="H1185" i="42" s="1"/>
  <c r="H1186" i="42" s="1"/>
  <c r="A1184" i="42"/>
  <c r="P1183" i="42"/>
  <c r="O1183" i="42"/>
  <c r="P1182" i="42"/>
  <c r="O1182" i="42"/>
  <c r="H1182" i="42"/>
  <c r="H1183" i="42" s="1"/>
  <c r="A1182" i="42"/>
  <c r="P1181" i="42"/>
  <c r="O1181" i="42"/>
  <c r="A1181" i="42"/>
  <c r="P1180" i="42"/>
  <c r="O1180" i="42"/>
  <c r="A1180" i="42"/>
  <c r="P1179" i="42"/>
  <c r="O1179" i="42"/>
  <c r="H1179" i="42"/>
  <c r="H1180" i="42" s="1"/>
  <c r="H1181" i="42" s="1"/>
  <c r="A1179" i="42"/>
  <c r="P1178" i="42"/>
  <c r="O1178" i="42"/>
  <c r="H1178" i="42"/>
  <c r="A1178" i="42"/>
  <c r="P1177" i="42"/>
  <c r="O1177" i="42"/>
  <c r="A1177" i="42"/>
  <c r="P1176" i="42"/>
  <c r="O1176" i="42"/>
  <c r="H1176" i="42"/>
  <c r="H1177" i="42" s="1"/>
  <c r="A1176" i="42"/>
  <c r="P1175" i="42"/>
  <c r="O1175" i="42"/>
  <c r="H1175" i="42"/>
  <c r="P1174" i="42"/>
  <c r="O1174" i="42"/>
  <c r="H1174" i="42"/>
  <c r="A1174" i="42"/>
  <c r="P1173" i="42"/>
  <c r="O1173" i="42"/>
  <c r="H1173" i="42"/>
  <c r="A1173" i="42"/>
  <c r="P1172" i="42"/>
  <c r="O1172" i="42"/>
  <c r="H1172" i="42"/>
  <c r="A1172" i="42"/>
  <c r="P1171" i="42"/>
  <c r="O1171" i="42"/>
  <c r="H1171" i="42"/>
  <c r="A1171" i="42"/>
  <c r="P1170" i="42"/>
  <c r="O1170" i="42"/>
  <c r="A1170" i="42"/>
  <c r="P1169" i="42"/>
  <c r="O1169" i="42"/>
  <c r="H1169" i="42"/>
  <c r="H1170" i="42" s="1"/>
  <c r="A1169" i="42"/>
  <c r="P1168" i="42"/>
  <c r="O1168" i="42"/>
  <c r="H1168" i="42"/>
  <c r="A1168" i="42"/>
  <c r="P1167" i="42"/>
  <c r="O1167" i="42"/>
  <c r="H1167" i="42"/>
  <c r="A1167" i="42"/>
  <c r="P1166" i="42"/>
  <c r="O1166" i="42"/>
  <c r="A1166" i="42"/>
  <c r="P1165" i="42"/>
  <c r="O1165" i="42"/>
  <c r="H1165" i="42"/>
  <c r="H1166" i="42" s="1"/>
  <c r="A1165" i="42"/>
  <c r="P1164" i="42"/>
  <c r="O1164" i="42"/>
  <c r="H1164" i="42"/>
  <c r="A1164" i="42"/>
  <c r="P1163" i="42"/>
  <c r="O1163" i="42"/>
  <c r="H1163" i="42"/>
  <c r="A1163" i="42"/>
  <c r="P1162" i="42"/>
  <c r="O1162" i="42"/>
  <c r="H1162" i="42"/>
  <c r="A1162" i="42"/>
  <c r="P1161" i="42"/>
  <c r="O1161" i="42"/>
  <c r="H1161" i="42"/>
  <c r="A1161" i="42"/>
  <c r="P1160" i="42"/>
  <c r="O1160" i="42"/>
  <c r="H1160" i="42"/>
  <c r="A1160" i="42"/>
  <c r="P1159" i="42"/>
  <c r="O1159" i="42"/>
  <c r="H1159" i="42"/>
  <c r="A1159" i="42"/>
  <c r="P1158" i="42"/>
  <c r="O1158" i="42"/>
  <c r="H1158" i="42"/>
  <c r="P1157" i="42"/>
  <c r="O1157" i="42"/>
  <c r="H1157" i="42"/>
  <c r="P1156" i="42"/>
  <c r="O1156" i="42"/>
  <c r="H1156" i="42"/>
  <c r="A1156" i="42"/>
  <c r="P1155" i="42"/>
  <c r="O1155" i="42"/>
  <c r="H1155" i="42"/>
  <c r="A1155" i="42"/>
  <c r="P1154" i="42"/>
  <c r="O1154" i="42"/>
  <c r="A1154" i="42"/>
  <c r="P1153" i="42"/>
  <c r="O1153" i="42"/>
  <c r="A1153" i="42"/>
  <c r="P1152" i="42"/>
  <c r="O1152" i="42"/>
  <c r="H1152" i="42"/>
  <c r="H1153" i="42" s="1"/>
  <c r="H1154" i="42" s="1"/>
  <c r="A1152" i="42"/>
  <c r="P1151" i="42"/>
  <c r="O1151" i="42"/>
  <c r="H1151" i="42"/>
  <c r="A1151" i="42"/>
  <c r="P1150" i="42"/>
  <c r="O1150" i="42"/>
  <c r="H1150" i="42"/>
  <c r="A1150" i="42"/>
  <c r="P1149" i="42"/>
  <c r="O1149" i="42"/>
  <c r="H1149" i="42"/>
  <c r="A1149" i="42"/>
  <c r="P1148" i="42"/>
  <c r="O1148" i="42"/>
  <c r="H1148" i="42"/>
  <c r="A1148" i="42"/>
  <c r="P1147" i="42"/>
  <c r="O1147" i="42"/>
  <c r="A1147" i="42"/>
  <c r="P1146" i="42"/>
  <c r="O1146" i="42"/>
  <c r="A1146" i="42"/>
  <c r="P1145" i="42"/>
  <c r="O1145" i="42"/>
  <c r="H1145" i="42"/>
  <c r="H1146" i="42" s="1"/>
  <c r="H1147" i="42" s="1"/>
  <c r="A1145" i="42"/>
  <c r="P1144" i="42"/>
  <c r="O1144" i="42"/>
  <c r="H1144" i="42"/>
  <c r="A1144" i="42"/>
  <c r="P1143" i="42"/>
  <c r="O1143" i="42"/>
  <c r="A1143" i="42"/>
  <c r="P1142" i="42"/>
  <c r="O1142" i="42"/>
  <c r="H1142" i="42"/>
  <c r="H1143" i="42" s="1"/>
  <c r="A1142" i="42"/>
  <c r="P1141" i="42"/>
  <c r="O1141" i="42"/>
  <c r="H1141" i="42"/>
  <c r="A1141" i="42"/>
  <c r="P1140" i="42"/>
  <c r="O1140" i="42"/>
  <c r="H1140" i="42"/>
  <c r="A1140" i="42"/>
  <c r="P1139" i="42"/>
  <c r="O1139" i="42"/>
  <c r="P1138" i="42"/>
  <c r="O1138" i="42"/>
  <c r="A1138" i="42"/>
  <c r="P1137" i="42"/>
  <c r="O1137" i="42"/>
  <c r="H1137" i="42"/>
  <c r="H1138" i="42" s="1"/>
  <c r="H1139" i="42" s="1"/>
  <c r="A1137" i="42"/>
  <c r="P1136" i="42"/>
  <c r="O1136" i="42"/>
  <c r="H1136" i="42"/>
  <c r="A1136" i="42"/>
  <c r="P1135" i="42"/>
  <c r="O1135" i="42"/>
  <c r="A1135" i="42"/>
  <c r="P1134" i="42"/>
  <c r="O1134" i="42"/>
  <c r="H1134" i="42"/>
  <c r="H1135" i="42" s="1"/>
  <c r="A1134" i="42"/>
  <c r="P1133" i="42"/>
  <c r="O1133" i="42"/>
  <c r="H1133" i="42"/>
  <c r="A1133" i="42"/>
  <c r="P1132" i="42"/>
  <c r="O1132" i="42"/>
  <c r="H1132" i="42"/>
  <c r="A1132" i="42"/>
  <c r="P1131" i="42"/>
  <c r="O1131" i="42"/>
  <c r="H1131" i="42"/>
  <c r="A1131" i="42"/>
  <c r="P1130" i="42"/>
  <c r="O1130" i="42"/>
  <c r="H1130" i="42"/>
  <c r="P1129" i="42"/>
  <c r="O1129" i="42"/>
  <c r="H1129" i="42"/>
  <c r="P1128" i="42"/>
  <c r="O1128" i="42"/>
  <c r="A1128" i="42"/>
  <c r="P1127" i="42"/>
  <c r="O1127" i="42"/>
  <c r="H1127" i="42"/>
  <c r="H1128" i="42" s="1"/>
  <c r="A1127" i="42"/>
  <c r="P1126" i="42"/>
  <c r="O1126" i="42"/>
  <c r="A1126" i="42"/>
  <c r="P1125" i="42"/>
  <c r="O1125" i="42"/>
  <c r="H1125" i="42"/>
  <c r="H1126" i="42" s="1"/>
  <c r="A1125" i="42"/>
  <c r="P1124" i="42"/>
  <c r="O1124" i="42"/>
  <c r="A1124" i="42"/>
  <c r="P1123" i="42"/>
  <c r="O1123" i="42"/>
  <c r="A1123" i="42"/>
  <c r="P1122" i="42"/>
  <c r="O1122" i="42"/>
  <c r="H1122" i="42"/>
  <c r="H1123" i="42" s="1"/>
  <c r="H1124" i="42" s="1"/>
  <c r="A1122" i="42"/>
  <c r="P1121" i="42"/>
  <c r="O1121" i="42"/>
  <c r="A1121" i="42"/>
  <c r="P1120" i="42"/>
  <c r="O1120" i="42"/>
  <c r="H1120" i="42"/>
  <c r="H1121" i="42" s="1"/>
  <c r="A1120" i="42"/>
  <c r="P1119" i="42"/>
  <c r="O1119" i="42"/>
  <c r="H1119" i="42"/>
  <c r="A1119" i="42"/>
  <c r="P1118" i="42"/>
  <c r="O1118" i="42"/>
  <c r="H1118" i="42"/>
  <c r="A1118" i="42"/>
  <c r="P1117" i="42"/>
  <c r="O1117" i="42"/>
  <c r="P1116" i="42"/>
  <c r="O1116" i="42"/>
  <c r="A1116" i="42"/>
  <c r="P1115" i="42"/>
  <c r="O1115" i="42"/>
  <c r="A1115" i="42"/>
  <c r="P1114" i="42"/>
  <c r="O1114" i="42"/>
  <c r="H1114" i="42"/>
  <c r="H1115" i="42" s="1"/>
  <c r="H1116" i="42" s="1"/>
  <c r="H1117" i="42" s="1"/>
  <c r="A1114" i="42"/>
  <c r="P1113" i="42"/>
  <c r="O1113" i="42"/>
  <c r="A1113" i="42"/>
  <c r="P1112" i="42"/>
  <c r="O1112" i="42"/>
  <c r="A1112" i="42"/>
  <c r="P1111" i="42"/>
  <c r="O1111" i="42"/>
  <c r="A1111" i="42"/>
  <c r="P1110" i="42"/>
  <c r="O1110" i="42"/>
  <c r="H1110" i="42"/>
  <c r="H1111" i="42" s="1"/>
  <c r="H1112" i="42" s="1"/>
  <c r="H1113" i="42" s="1"/>
  <c r="A1110" i="42"/>
  <c r="P1109" i="42"/>
  <c r="O1109" i="42"/>
  <c r="A1109" i="42"/>
  <c r="P1108" i="42"/>
  <c r="O1108" i="42"/>
  <c r="H1108" i="42"/>
  <c r="H1109" i="42" s="1"/>
  <c r="A1108" i="42"/>
  <c r="P1107" i="42"/>
  <c r="O1107" i="42"/>
  <c r="H1107" i="42"/>
  <c r="A1107" i="42"/>
  <c r="P1106" i="42"/>
  <c r="O1106" i="42"/>
  <c r="H1106" i="42"/>
  <c r="A1106" i="42"/>
  <c r="P1105" i="42"/>
  <c r="O1105" i="42"/>
  <c r="H1105" i="42"/>
  <c r="A1105" i="42"/>
  <c r="P1104" i="42"/>
  <c r="O1104" i="42"/>
  <c r="A1104" i="42"/>
  <c r="P1103" i="42"/>
  <c r="O1103" i="42"/>
  <c r="A1103" i="42"/>
  <c r="P1102" i="42"/>
  <c r="O1102" i="42"/>
  <c r="A1102" i="42"/>
  <c r="P1101" i="42"/>
  <c r="O1101" i="42"/>
  <c r="H1101" i="42"/>
  <c r="H1102" i="42" s="1"/>
  <c r="H1103" i="42" s="1"/>
  <c r="H1104" i="42" s="1"/>
  <c r="A1101" i="42"/>
  <c r="P1100" i="42"/>
  <c r="O1100" i="42"/>
  <c r="H1100" i="42"/>
  <c r="A1100" i="42"/>
  <c r="P1099" i="42"/>
  <c r="O1099" i="42"/>
  <c r="H1099" i="42"/>
  <c r="A1099" i="42"/>
  <c r="P1098" i="42"/>
  <c r="O1098" i="42"/>
  <c r="H1098" i="42"/>
  <c r="A1098" i="42"/>
  <c r="P1097" i="42"/>
  <c r="O1097" i="42"/>
  <c r="H1097" i="42"/>
  <c r="A1097" i="42"/>
  <c r="P1096" i="42"/>
  <c r="O1096" i="42"/>
  <c r="H1096" i="42"/>
  <c r="A1096" i="42"/>
  <c r="P1095" i="42"/>
  <c r="O1095" i="42"/>
  <c r="H1095" i="42"/>
  <c r="A1095" i="42"/>
  <c r="P1094" i="42"/>
  <c r="O1094" i="42"/>
  <c r="A1094" i="42"/>
  <c r="P1093" i="42"/>
  <c r="O1093" i="42"/>
  <c r="A1093" i="42"/>
  <c r="P1092" i="42"/>
  <c r="O1092" i="42"/>
  <c r="H1092" i="42"/>
  <c r="H1093" i="42" s="1"/>
  <c r="H1094" i="42" s="1"/>
  <c r="A1092" i="42"/>
  <c r="P1091" i="42"/>
  <c r="O1091" i="42"/>
  <c r="A1091" i="42"/>
  <c r="P1090" i="42"/>
  <c r="O1090" i="42"/>
  <c r="H1090" i="42"/>
  <c r="H1091" i="42" s="1"/>
  <c r="A1090" i="42"/>
  <c r="P1089" i="42"/>
  <c r="O1089" i="42"/>
  <c r="H1089" i="42"/>
  <c r="A1089" i="42"/>
  <c r="P1088" i="42"/>
  <c r="O1088" i="42"/>
  <c r="A1088" i="42"/>
  <c r="P1087" i="42"/>
  <c r="O1087" i="42"/>
  <c r="A1087" i="42"/>
  <c r="P1086" i="42"/>
  <c r="O1086" i="42"/>
  <c r="A1086" i="42"/>
  <c r="P1085" i="42"/>
  <c r="O1085" i="42"/>
  <c r="H1085" i="42"/>
  <c r="H1086" i="42" s="1"/>
  <c r="H1087" i="42" s="1"/>
  <c r="H1088" i="42" s="1"/>
  <c r="A1085" i="42"/>
  <c r="P1084" i="42"/>
  <c r="O1084" i="42"/>
  <c r="H1084" i="42"/>
  <c r="A1084" i="42"/>
  <c r="P1083" i="42"/>
  <c r="O1083" i="42"/>
  <c r="A1083" i="42"/>
  <c r="P1082" i="42"/>
  <c r="O1082" i="42"/>
  <c r="A1082" i="42"/>
  <c r="P1081" i="42"/>
  <c r="O1081" i="42"/>
  <c r="H1081" i="42"/>
  <c r="H1082" i="42" s="1"/>
  <c r="H1083" i="42" s="1"/>
  <c r="A1081" i="42"/>
  <c r="P1080" i="42"/>
  <c r="O1080" i="42"/>
  <c r="H1080" i="42"/>
  <c r="A1080" i="42"/>
  <c r="P1079" i="42"/>
  <c r="O1079" i="42"/>
  <c r="A1079" i="42"/>
  <c r="P1078" i="42"/>
  <c r="O1078" i="42"/>
  <c r="H1078" i="42"/>
  <c r="H1079" i="42" s="1"/>
  <c r="A1078" i="42"/>
  <c r="P1077" i="42"/>
  <c r="O1077" i="42"/>
  <c r="H1077" i="42"/>
  <c r="A1077" i="42"/>
  <c r="P1076" i="42"/>
  <c r="O1076" i="42"/>
  <c r="H1076" i="42"/>
  <c r="A1076" i="42"/>
  <c r="P1075" i="42"/>
  <c r="O1075" i="42"/>
  <c r="H1075" i="42"/>
  <c r="A1075" i="42"/>
  <c r="P1074" i="42"/>
  <c r="O1074" i="42"/>
  <c r="H1074" i="42"/>
  <c r="A1074" i="42"/>
  <c r="P1073" i="42"/>
  <c r="O1073" i="42"/>
  <c r="H1073" i="42"/>
  <c r="A1073" i="42"/>
  <c r="P1072" i="42"/>
  <c r="O1072" i="42"/>
  <c r="H1072" i="42"/>
  <c r="A1072" i="42"/>
  <c r="P1071" i="42"/>
  <c r="O1071" i="42"/>
  <c r="H1071" i="42"/>
  <c r="A1071" i="42"/>
  <c r="P1070" i="42"/>
  <c r="O1070" i="42"/>
  <c r="A1070" i="42"/>
  <c r="P1069" i="42"/>
  <c r="O1069" i="42"/>
  <c r="A1069" i="42"/>
  <c r="P1068" i="42"/>
  <c r="O1068" i="42"/>
  <c r="H1068" i="42"/>
  <c r="H1069" i="42" s="1"/>
  <c r="H1070" i="42" s="1"/>
  <c r="A1068" i="42"/>
  <c r="P1067" i="42"/>
  <c r="O1067" i="42"/>
  <c r="A1067" i="42"/>
  <c r="P1066" i="42"/>
  <c r="O1066" i="42"/>
  <c r="A1066" i="42"/>
  <c r="P1065" i="42"/>
  <c r="O1065" i="42"/>
  <c r="A1065" i="42"/>
  <c r="P1064" i="42"/>
  <c r="O1064" i="42"/>
  <c r="A1064" i="42"/>
  <c r="P1063" i="42"/>
  <c r="O1063" i="42"/>
  <c r="H1063" i="42"/>
  <c r="H1064" i="42" s="1"/>
  <c r="H1065" i="42" s="1"/>
  <c r="H1066" i="42" s="1"/>
  <c r="H1067" i="42" s="1"/>
  <c r="A1063" i="42"/>
  <c r="P1062" i="42"/>
  <c r="O1062" i="42"/>
  <c r="A1062" i="42"/>
  <c r="P1061" i="42"/>
  <c r="O1061" i="42"/>
  <c r="A1061" i="42"/>
  <c r="P1060" i="42"/>
  <c r="O1060" i="42"/>
  <c r="A1060" i="42"/>
  <c r="P1059" i="42"/>
  <c r="O1059" i="42"/>
  <c r="A1059" i="42"/>
  <c r="P1058" i="42"/>
  <c r="O1058" i="42"/>
  <c r="H1058" i="42"/>
  <c r="H1059" i="42" s="1"/>
  <c r="H1060" i="42" s="1"/>
  <c r="H1061" i="42" s="1"/>
  <c r="H1062" i="42" s="1"/>
  <c r="A1058" i="42"/>
  <c r="P1057" i="42"/>
  <c r="O1057" i="42"/>
  <c r="H1057" i="42"/>
  <c r="A1057" i="42"/>
  <c r="P1056" i="42"/>
  <c r="O1056" i="42"/>
  <c r="A1056" i="42"/>
  <c r="P1055" i="42"/>
  <c r="O1055" i="42"/>
  <c r="A1055" i="42"/>
  <c r="P1054" i="42"/>
  <c r="O1054" i="42"/>
  <c r="H1054" i="42"/>
  <c r="H1055" i="42" s="1"/>
  <c r="H1056" i="42" s="1"/>
  <c r="A1054" i="42"/>
  <c r="P1053" i="42"/>
  <c r="O1053" i="42"/>
  <c r="H1053" i="42"/>
  <c r="A1053" i="42"/>
  <c r="P1052" i="42"/>
  <c r="O1052" i="42"/>
  <c r="H1052" i="42"/>
  <c r="A1052" i="42"/>
  <c r="P1051" i="42"/>
  <c r="O1051" i="42"/>
  <c r="A1051" i="42"/>
  <c r="P1050" i="42"/>
  <c r="O1050" i="42"/>
  <c r="A1050" i="42"/>
  <c r="P1049" i="42"/>
  <c r="O1049" i="42"/>
  <c r="A1049" i="42"/>
  <c r="P1048" i="42"/>
  <c r="O1048" i="42"/>
  <c r="H1048" i="42"/>
  <c r="H1049" i="42" s="1"/>
  <c r="H1050" i="42" s="1"/>
  <c r="H1051" i="42" s="1"/>
  <c r="A1048" i="42"/>
  <c r="P1047" i="42"/>
  <c r="O1047" i="42"/>
  <c r="H1047" i="42"/>
  <c r="A1047" i="42"/>
  <c r="P1046" i="42"/>
  <c r="O1046" i="42"/>
  <c r="H1046" i="42"/>
  <c r="A1046" i="42"/>
  <c r="P1045" i="42"/>
  <c r="O1045" i="42"/>
  <c r="H1045" i="42"/>
  <c r="A1045" i="42"/>
  <c r="P1044" i="42"/>
  <c r="O1044" i="42"/>
  <c r="A1044" i="42"/>
  <c r="P1043" i="42"/>
  <c r="O1043" i="42"/>
  <c r="H1043" i="42"/>
  <c r="H1044" i="42" s="1"/>
  <c r="A1043" i="42"/>
  <c r="P1042" i="42"/>
  <c r="O1042" i="42"/>
  <c r="H1042" i="42"/>
  <c r="A1042" i="42"/>
  <c r="P1041" i="42"/>
  <c r="O1041" i="42"/>
  <c r="A1041" i="42"/>
  <c r="P1040" i="42"/>
  <c r="O1040" i="42"/>
  <c r="A1040" i="42"/>
  <c r="P1039" i="42"/>
  <c r="O1039" i="42"/>
  <c r="A1039" i="42"/>
  <c r="P1038" i="42"/>
  <c r="O1038" i="42"/>
  <c r="H1038" i="42"/>
  <c r="H1039" i="42" s="1"/>
  <c r="H1040" i="42" s="1"/>
  <c r="H1041" i="42" s="1"/>
  <c r="A1038" i="42"/>
  <c r="P1037" i="42"/>
  <c r="O1037" i="42"/>
  <c r="A1037" i="42"/>
  <c r="P1036" i="42"/>
  <c r="O1036" i="42"/>
  <c r="A1036" i="42"/>
  <c r="P1035" i="42"/>
  <c r="O1035" i="42"/>
  <c r="A1035" i="42"/>
  <c r="P1034" i="42"/>
  <c r="O1034" i="42"/>
  <c r="H1034" i="42"/>
  <c r="H1035" i="42" s="1"/>
  <c r="H1036" i="42" s="1"/>
  <c r="H1037" i="42" s="1"/>
  <c r="A1034" i="42"/>
  <c r="P1033" i="42"/>
  <c r="O1033" i="42"/>
  <c r="A1033" i="42"/>
  <c r="P1032" i="42"/>
  <c r="O1032" i="42"/>
  <c r="H1032" i="42"/>
  <c r="H1033" i="42" s="1"/>
  <c r="A1032" i="42"/>
  <c r="P1031" i="42"/>
  <c r="O1031" i="42"/>
  <c r="A1031" i="42"/>
  <c r="P1030" i="42"/>
  <c r="O1030" i="42"/>
  <c r="A1030" i="42"/>
  <c r="P1029" i="42"/>
  <c r="O1029" i="42"/>
  <c r="H1029" i="42"/>
  <c r="H1030" i="42" s="1"/>
  <c r="H1031" i="42" s="1"/>
  <c r="A1029" i="42"/>
  <c r="P1028" i="42"/>
  <c r="O1028" i="42"/>
  <c r="A1028" i="42"/>
  <c r="P1027" i="42"/>
  <c r="O1027" i="42"/>
  <c r="H1027" i="42"/>
  <c r="H1028" i="42" s="1"/>
  <c r="A1027" i="42"/>
  <c r="P1026" i="42"/>
  <c r="O1026" i="42"/>
  <c r="H1026" i="42"/>
  <c r="A1026" i="42"/>
  <c r="P1025" i="42"/>
  <c r="O1025" i="42"/>
  <c r="A1025" i="42"/>
  <c r="P1024" i="42"/>
  <c r="O1024" i="42"/>
  <c r="H1024" i="42"/>
  <c r="H1025" i="42" s="1"/>
  <c r="A1024" i="42"/>
  <c r="P1023" i="42"/>
  <c r="O1023" i="42"/>
  <c r="H1023" i="42"/>
  <c r="A1023" i="42"/>
  <c r="P1022" i="42"/>
  <c r="O1022" i="42"/>
  <c r="H1022" i="42"/>
  <c r="A1022" i="42"/>
  <c r="P1021" i="42"/>
  <c r="O1021" i="42"/>
  <c r="A1021" i="42"/>
  <c r="P1020" i="42"/>
  <c r="O1020" i="42"/>
  <c r="A1020" i="42"/>
  <c r="P1019" i="42"/>
  <c r="O1019" i="42"/>
  <c r="A1019" i="42"/>
  <c r="P1018" i="42"/>
  <c r="O1018" i="42"/>
  <c r="A1018" i="42"/>
  <c r="P1017" i="42"/>
  <c r="O1017" i="42"/>
  <c r="A1017" i="42"/>
  <c r="P1016" i="42"/>
  <c r="O1016" i="42"/>
  <c r="H1016" i="42"/>
  <c r="H1017" i="42" s="1"/>
  <c r="H1018" i="42" s="1"/>
  <c r="H1019" i="42" s="1"/>
  <c r="H1020" i="42" s="1"/>
  <c r="H1021" i="42" s="1"/>
  <c r="A1016" i="42"/>
  <c r="P1015" i="42"/>
  <c r="O1015" i="42"/>
  <c r="H1015" i="42"/>
  <c r="A1015" i="42"/>
  <c r="P1014" i="42"/>
  <c r="O1014" i="42"/>
  <c r="H1014" i="42"/>
  <c r="A1014" i="42"/>
  <c r="P1013" i="42"/>
  <c r="O1013" i="42"/>
  <c r="H1013" i="42"/>
  <c r="A1013" i="42"/>
  <c r="P1012" i="42"/>
  <c r="O1012" i="42"/>
  <c r="A1012" i="42"/>
  <c r="P1011" i="42"/>
  <c r="O1011" i="42"/>
  <c r="H1011" i="42"/>
  <c r="H1012" i="42" s="1"/>
  <c r="P1010" i="42"/>
  <c r="O1010" i="42"/>
  <c r="A1010" i="42"/>
  <c r="P1009" i="42"/>
  <c r="O1009" i="42"/>
  <c r="A1009" i="42"/>
  <c r="P1008" i="42"/>
  <c r="O1008" i="42"/>
  <c r="H1008" i="42"/>
  <c r="H1009" i="42" s="1"/>
  <c r="H1010" i="42" s="1"/>
  <c r="A1008" i="42"/>
  <c r="P1007" i="42"/>
  <c r="O1007" i="42"/>
  <c r="H1007" i="42"/>
  <c r="A1007" i="42"/>
  <c r="P1006" i="42"/>
  <c r="O1006" i="42"/>
  <c r="H1006" i="42"/>
  <c r="A1006" i="42"/>
  <c r="P1005" i="42"/>
  <c r="O1005" i="42"/>
  <c r="H1005" i="42"/>
  <c r="A1005" i="42"/>
  <c r="P1004" i="42"/>
  <c r="O1004" i="42"/>
  <c r="H1004" i="42"/>
  <c r="A1004" i="42"/>
  <c r="P1003" i="42"/>
  <c r="O1003" i="42"/>
  <c r="H1003" i="42"/>
  <c r="A1003" i="42"/>
  <c r="P1002" i="42"/>
  <c r="O1002" i="42"/>
  <c r="H1002" i="42"/>
  <c r="A1002" i="42"/>
  <c r="P1001" i="42"/>
  <c r="O1001" i="42"/>
  <c r="H1001" i="42"/>
  <c r="A1001" i="42"/>
  <c r="P1000" i="42"/>
  <c r="O1000" i="42"/>
  <c r="H1000" i="42"/>
  <c r="A1000" i="42"/>
  <c r="P999" i="42"/>
  <c r="O999" i="42"/>
  <c r="A999" i="42"/>
  <c r="P998" i="42"/>
  <c r="O998" i="42"/>
  <c r="H998" i="42"/>
  <c r="H999" i="42" s="1"/>
  <c r="A998" i="42"/>
  <c r="P997" i="42"/>
  <c r="O997" i="42"/>
  <c r="H997" i="42"/>
  <c r="A997" i="42"/>
  <c r="P996" i="42"/>
  <c r="O996" i="42"/>
  <c r="A996" i="42"/>
  <c r="P995" i="42"/>
  <c r="O995" i="42"/>
  <c r="A995" i="42"/>
  <c r="P994" i="42"/>
  <c r="O994" i="42"/>
  <c r="H994" i="42"/>
  <c r="H995" i="42" s="1"/>
  <c r="H996" i="42" s="1"/>
  <c r="A994" i="42"/>
  <c r="P993" i="42"/>
  <c r="O993" i="42"/>
  <c r="A993" i="42"/>
  <c r="P992" i="42"/>
  <c r="O992" i="42"/>
  <c r="A992" i="42"/>
  <c r="P991" i="42"/>
  <c r="O991" i="42"/>
  <c r="A991" i="42"/>
  <c r="P990" i="42"/>
  <c r="O990" i="42"/>
  <c r="A990" i="42"/>
  <c r="P989" i="42"/>
  <c r="O989" i="42"/>
  <c r="H989" i="42"/>
  <c r="H990" i="42" s="1"/>
  <c r="H991" i="42" s="1"/>
  <c r="H992" i="42" s="1"/>
  <c r="H993" i="42" s="1"/>
  <c r="A989" i="42"/>
  <c r="P988" i="42"/>
  <c r="O988" i="42"/>
  <c r="A988" i="42"/>
  <c r="P987" i="42"/>
  <c r="O987" i="42"/>
  <c r="H987" i="42"/>
  <c r="H988" i="42" s="1"/>
  <c r="A987" i="42"/>
  <c r="P986" i="42"/>
  <c r="O986" i="42"/>
  <c r="H986" i="42"/>
  <c r="A986" i="42"/>
  <c r="P985" i="42"/>
  <c r="O985" i="42"/>
  <c r="A985" i="42"/>
  <c r="P984" i="42"/>
  <c r="O984" i="42"/>
  <c r="H984" i="42"/>
  <c r="H985" i="42" s="1"/>
  <c r="A984" i="42"/>
  <c r="P983" i="42"/>
  <c r="O983" i="42"/>
  <c r="A983" i="42"/>
  <c r="P982" i="42"/>
  <c r="O982" i="42"/>
  <c r="A982" i="42"/>
  <c r="P981" i="42"/>
  <c r="O981" i="42"/>
  <c r="A981" i="42"/>
  <c r="P980" i="42"/>
  <c r="O980" i="42"/>
  <c r="H980" i="42"/>
  <c r="H981" i="42" s="1"/>
  <c r="H982" i="42" s="1"/>
  <c r="H983" i="42" s="1"/>
  <c r="A980" i="42"/>
  <c r="P979" i="42"/>
  <c r="O979" i="42"/>
  <c r="H979" i="42"/>
  <c r="A979" i="42"/>
  <c r="P978" i="42"/>
  <c r="O978" i="42"/>
  <c r="A978" i="42"/>
  <c r="P977" i="42"/>
  <c r="O977" i="42"/>
  <c r="A977" i="42"/>
  <c r="P976" i="42"/>
  <c r="O976" i="42"/>
  <c r="A976" i="42"/>
  <c r="P975" i="42"/>
  <c r="O975" i="42"/>
  <c r="H975" i="42"/>
  <c r="H976" i="42" s="1"/>
  <c r="H977" i="42" s="1"/>
  <c r="H978" i="42" s="1"/>
  <c r="A975" i="42"/>
  <c r="P974" i="42"/>
  <c r="O974" i="42"/>
  <c r="H974" i="42"/>
  <c r="A974" i="42"/>
  <c r="P973" i="42"/>
  <c r="O973" i="42"/>
  <c r="A973" i="42"/>
  <c r="P972" i="42"/>
  <c r="O972" i="42"/>
  <c r="H972" i="42"/>
  <c r="H973" i="42" s="1"/>
  <c r="A972" i="42"/>
  <c r="P971" i="42"/>
  <c r="O971" i="42"/>
  <c r="H971" i="42"/>
  <c r="P970" i="42"/>
  <c r="O970" i="42"/>
  <c r="A970" i="42"/>
  <c r="P969" i="42"/>
  <c r="O969" i="42"/>
  <c r="H969" i="42"/>
  <c r="H970" i="42" s="1"/>
  <c r="A969" i="42"/>
  <c r="P968" i="42"/>
  <c r="O968" i="42"/>
  <c r="H968" i="42"/>
  <c r="A968" i="42"/>
  <c r="P967" i="42"/>
  <c r="O967" i="42"/>
  <c r="H967" i="42"/>
  <c r="A967" i="42"/>
  <c r="P966" i="42"/>
  <c r="O966" i="42"/>
  <c r="H966" i="42"/>
  <c r="A966" i="42"/>
  <c r="P965" i="42"/>
  <c r="O965" i="42"/>
  <c r="H965" i="42"/>
  <c r="A965" i="42"/>
  <c r="P964" i="42"/>
  <c r="O964" i="42"/>
  <c r="A964" i="42"/>
  <c r="P963" i="42"/>
  <c r="O963" i="42"/>
  <c r="A963" i="42"/>
  <c r="P962" i="42"/>
  <c r="O962" i="42"/>
  <c r="A962" i="42"/>
  <c r="P961" i="42"/>
  <c r="O961" i="42"/>
  <c r="H961" i="42"/>
  <c r="H962" i="42" s="1"/>
  <c r="H963" i="42" s="1"/>
  <c r="H964" i="42" s="1"/>
  <c r="A961" i="42"/>
  <c r="P960" i="42"/>
  <c r="O960" i="42"/>
  <c r="A960" i="42"/>
  <c r="P959" i="42"/>
  <c r="O959" i="42"/>
  <c r="H959" i="42"/>
  <c r="H960" i="42" s="1"/>
  <c r="A959" i="42"/>
  <c r="P958" i="42"/>
  <c r="O958" i="42"/>
  <c r="H958" i="42"/>
  <c r="A958" i="42"/>
  <c r="P957" i="42"/>
  <c r="O957" i="42"/>
  <c r="H957" i="42"/>
  <c r="A957" i="42"/>
  <c r="P956" i="42"/>
  <c r="O956" i="42"/>
  <c r="A956" i="42"/>
  <c r="P955" i="42"/>
  <c r="O955" i="42"/>
  <c r="H955" i="42"/>
  <c r="H956" i="42" s="1"/>
  <c r="A955" i="42"/>
  <c r="P954" i="42"/>
  <c r="O954" i="42"/>
  <c r="H954" i="42"/>
  <c r="A954" i="42"/>
  <c r="P953" i="42"/>
  <c r="O953" i="42"/>
  <c r="H953" i="42"/>
  <c r="A953" i="42"/>
  <c r="P952" i="42"/>
  <c r="O952" i="42"/>
  <c r="H952" i="42"/>
  <c r="A952" i="42"/>
  <c r="P951" i="42"/>
  <c r="O951" i="42"/>
  <c r="A951" i="42"/>
  <c r="P950" i="42"/>
  <c r="O950" i="42"/>
  <c r="H950" i="42"/>
  <c r="H951" i="42" s="1"/>
  <c r="A950" i="42"/>
  <c r="P949" i="42"/>
  <c r="O949" i="42"/>
  <c r="H949" i="42"/>
  <c r="A949" i="42"/>
  <c r="P948" i="42"/>
  <c r="O948" i="42"/>
  <c r="H948" i="42"/>
  <c r="A948" i="42"/>
  <c r="P947" i="42"/>
  <c r="O947" i="42"/>
  <c r="A947" i="42"/>
  <c r="P946" i="42"/>
  <c r="O946" i="42"/>
  <c r="H946" i="42"/>
  <c r="H947" i="42" s="1"/>
  <c r="A946" i="42"/>
  <c r="P945" i="42"/>
  <c r="O945" i="42"/>
  <c r="H945" i="42"/>
  <c r="A945" i="42"/>
  <c r="P944" i="42"/>
  <c r="O944" i="42"/>
  <c r="H944" i="42"/>
  <c r="A944" i="42"/>
  <c r="P943" i="42"/>
  <c r="O943" i="42"/>
  <c r="H943" i="42"/>
  <c r="A943" i="42"/>
  <c r="P942" i="42"/>
  <c r="O942" i="42"/>
  <c r="H942" i="42"/>
  <c r="A942" i="42"/>
  <c r="P941" i="42"/>
  <c r="O941" i="42"/>
  <c r="A941" i="42"/>
  <c r="P940" i="42"/>
  <c r="O940" i="42"/>
  <c r="A940" i="42"/>
  <c r="P939" i="42"/>
  <c r="O939" i="42"/>
  <c r="H939" i="42"/>
  <c r="H940" i="42" s="1"/>
  <c r="H941" i="42" s="1"/>
  <c r="A939" i="42"/>
  <c r="P938" i="42"/>
  <c r="O938" i="42"/>
  <c r="H938" i="42"/>
  <c r="A938" i="42"/>
  <c r="P937" i="42"/>
  <c r="O937" i="42"/>
  <c r="A937" i="42"/>
  <c r="P936" i="42"/>
  <c r="O936" i="42"/>
  <c r="H936" i="42"/>
  <c r="H937" i="42" s="1"/>
  <c r="A936" i="42"/>
  <c r="P935" i="42"/>
  <c r="O935" i="42"/>
  <c r="A935" i="42"/>
  <c r="P934" i="42"/>
  <c r="O934" i="42"/>
  <c r="H934" i="42"/>
  <c r="H935" i="42" s="1"/>
  <c r="A934" i="42"/>
  <c r="P933" i="42"/>
  <c r="O933" i="42"/>
  <c r="H933" i="42"/>
  <c r="P932" i="42"/>
  <c r="O932" i="42"/>
  <c r="H932" i="42"/>
  <c r="A932" i="42"/>
  <c r="P931" i="42"/>
  <c r="O931" i="42"/>
  <c r="H931" i="42"/>
  <c r="A931" i="42"/>
  <c r="P930" i="42"/>
  <c r="O930" i="42"/>
  <c r="H930" i="42"/>
  <c r="A930" i="42"/>
  <c r="P929" i="42"/>
  <c r="O929" i="42"/>
  <c r="H929" i="42"/>
  <c r="A929" i="42"/>
  <c r="P928" i="42"/>
  <c r="O928" i="42"/>
  <c r="H928" i="42"/>
  <c r="A928" i="42"/>
  <c r="P927" i="42"/>
  <c r="O927" i="42"/>
  <c r="A927" i="42"/>
  <c r="P926" i="42"/>
  <c r="O926" i="42"/>
  <c r="H926" i="42"/>
  <c r="H927" i="42" s="1"/>
  <c r="A926" i="42"/>
  <c r="P925" i="42"/>
  <c r="O925" i="42"/>
  <c r="H925" i="42"/>
  <c r="A925" i="42"/>
  <c r="P924" i="42"/>
  <c r="O924" i="42"/>
  <c r="H924" i="42"/>
  <c r="A924" i="42"/>
  <c r="P923" i="42"/>
  <c r="O923" i="42"/>
  <c r="A923" i="42"/>
  <c r="P922" i="42"/>
  <c r="O922" i="42"/>
  <c r="H922" i="42"/>
  <c r="H923" i="42" s="1"/>
  <c r="A922" i="42"/>
  <c r="P921" i="42"/>
  <c r="O921" i="42"/>
  <c r="H921" i="42"/>
  <c r="A921" i="42"/>
  <c r="P920" i="42"/>
  <c r="O920" i="42"/>
  <c r="H920" i="42"/>
  <c r="A920" i="42"/>
  <c r="P919" i="42"/>
  <c r="O919" i="42"/>
  <c r="H919" i="42"/>
  <c r="A919" i="42"/>
  <c r="P918" i="42"/>
  <c r="O918" i="42"/>
  <c r="H918" i="42"/>
  <c r="A918" i="42"/>
  <c r="P917" i="42"/>
  <c r="O917" i="42"/>
  <c r="A917" i="42"/>
  <c r="P916" i="42"/>
  <c r="O916" i="42"/>
  <c r="H916" i="42"/>
  <c r="H917" i="42" s="1"/>
  <c r="P915" i="42"/>
  <c r="O915" i="42"/>
  <c r="H915" i="42"/>
  <c r="A915" i="42"/>
  <c r="P914" i="42"/>
  <c r="O914" i="42"/>
  <c r="H914" i="42"/>
  <c r="A914" i="42"/>
  <c r="P913" i="42"/>
  <c r="O913" i="42"/>
  <c r="H913" i="42"/>
  <c r="A913" i="42"/>
  <c r="P912" i="42"/>
  <c r="O912" i="42"/>
  <c r="H912" i="42"/>
  <c r="A912" i="42"/>
  <c r="P911" i="42"/>
  <c r="O911" i="42"/>
  <c r="H911" i="42"/>
  <c r="A911" i="42"/>
  <c r="P910" i="42"/>
  <c r="O910" i="42"/>
  <c r="H910" i="42"/>
  <c r="A910" i="42"/>
  <c r="P909" i="42"/>
  <c r="O909" i="42"/>
  <c r="H909" i="42"/>
  <c r="A909" i="42"/>
  <c r="P908" i="42"/>
  <c r="O908" i="42"/>
  <c r="H908" i="42"/>
  <c r="A908" i="42"/>
  <c r="P907" i="42"/>
  <c r="O907" i="42"/>
  <c r="H907" i="42"/>
  <c r="A907" i="42"/>
  <c r="P906" i="42"/>
  <c r="O906" i="42"/>
  <c r="A906" i="42"/>
  <c r="P905" i="42"/>
  <c r="O905" i="42"/>
  <c r="A905" i="42"/>
  <c r="P904" i="42"/>
  <c r="O904" i="42"/>
  <c r="H904" i="42"/>
  <c r="H905" i="42" s="1"/>
  <c r="H906" i="42" s="1"/>
  <c r="A904" i="42"/>
  <c r="P903" i="42"/>
  <c r="O903" i="42"/>
  <c r="H903" i="42"/>
  <c r="A903" i="42"/>
  <c r="P902" i="42"/>
  <c r="O902" i="42"/>
  <c r="H902" i="42"/>
  <c r="A902" i="42"/>
  <c r="P901" i="42"/>
  <c r="O901" i="42"/>
  <c r="H901" i="42"/>
  <c r="A901" i="42"/>
  <c r="P900" i="42"/>
  <c r="O900" i="42"/>
  <c r="H900" i="42"/>
  <c r="A900" i="42"/>
  <c r="P899" i="42"/>
  <c r="O899" i="42"/>
  <c r="A899" i="42"/>
  <c r="P898" i="42"/>
  <c r="O898" i="42"/>
  <c r="A898" i="42"/>
  <c r="P897" i="42"/>
  <c r="O897" i="42"/>
  <c r="H897" i="42"/>
  <c r="H898" i="42" s="1"/>
  <c r="H899" i="42" s="1"/>
  <c r="A897" i="42"/>
  <c r="P896" i="42"/>
  <c r="O896" i="42"/>
  <c r="H896" i="42"/>
  <c r="A896" i="42"/>
  <c r="P895" i="42"/>
  <c r="O895" i="42"/>
  <c r="H895" i="42"/>
  <c r="A895" i="42"/>
  <c r="P894" i="42"/>
  <c r="O894" i="42"/>
  <c r="H894" i="42"/>
  <c r="A894" i="42"/>
  <c r="P893" i="42"/>
  <c r="O893" i="42"/>
  <c r="A893" i="42"/>
  <c r="P892" i="42"/>
  <c r="O892" i="42"/>
  <c r="H892" i="42"/>
  <c r="H893" i="42" s="1"/>
  <c r="A892" i="42"/>
  <c r="P891" i="42"/>
  <c r="O891" i="42"/>
  <c r="A891" i="42"/>
  <c r="P890" i="42"/>
  <c r="O890" i="42"/>
  <c r="H890" i="42"/>
  <c r="H891" i="42" s="1"/>
  <c r="A890" i="42"/>
  <c r="P889" i="42"/>
  <c r="O889" i="42"/>
  <c r="A889" i="42"/>
  <c r="P888" i="42"/>
  <c r="O888" i="42"/>
  <c r="H888" i="42"/>
  <c r="H889" i="42" s="1"/>
  <c r="A888" i="42"/>
  <c r="P887" i="42"/>
  <c r="O887" i="42"/>
  <c r="H887" i="42"/>
  <c r="A887" i="42"/>
  <c r="P886" i="42"/>
  <c r="O886" i="42"/>
  <c r="H886" i="42"/>
  <c r="A886" i="42"/>
  <c r="P885" i="42"/>
  <c r="O885" i="42"/>
  <c r="H885" i="42"/>
  <c r="A885" i="42"/>
  <c r="P884" i="42"/>
  <c r="O884" i="42"/>
  <c r="H884" i="42"/>
  <c r="A884" i="42"/>
  <c r="P883" i="42"/>
  <c r="O883" i="42"/>
  <c r="A883" i="42"/>
  <c r="P882" i="42"/>
  <c r="O882" i="42"/>
  <c r="H882" i="42"/>
  <c r="H883" i="42" s="1"/>
  <c r="A882" i="42"/>
  <c r="P881" i="42"/>
  <c r="O881" i="42"/>
  <c r="H881" i="42"/>
  <c r="A881" i="42"/>
  <c r="P880" i="42"/>
  <c r="O880" i="42"/>
  <c r="A880" i="42"/>
  <c r="P879" i="42"/>
  <c r="O879" i="42"/>
  <c r="A879" i="42"/>
  <c r="P878" i="42"/>
  <c r="O878" i="42"/>
  <c r="H878" i="42"/>
  <c r="H879" i="42" s="1"/>
  <c r="H880" i="42" s="1"/>
  <c r="A878" i="42"/>
  <c r="P877" i="42"/>
  <c r="O877" i="42"/>
  <c r="H877" i="42"/>
  <c r="A877" i="42"/>
  <c r="P876" i="42"/>
  <c r="O876" i="42"/>
  <c r="A876" i="42"/>
  <c r="P875" i="42"/>
  <c r="O875" i="42"/>
  <c r="H875" i="42"/>
  <c r="H876" i="42" s="1"/>
  <c r="A875" i="42"/>
  <c r="P874" i="42"/>
  <c r="O874" i="42"/>
  <c r="H874" i="42"/>
  <c r="A874" i="42"/>
  <c r="P873" i="42"/>
  <c r="O873" i="42"/>
  <c r="H873" i="42"/>
  <c r="A873" i="42"/>
  <c r="P872" i="42"/>
  <c r="O872" i="42"/>
  <c r="A872" i="42"/>
  <c r="P871" i="42"/>
  <c r="O871" i="42"/>
  <c r="H871" i="42"/>
  <c r="H872" i="42" s="1"/>
  <c r="A871" i="42"/>
  <c r="P870" i="42"/>
  <c r="O870" i="42"/>
  <c r="H870" i="42"/>
  <c r="A870" i="42"/>
  <c r="P869" i="42"/>
  <c r="O869" i="42"/>
  <c r="H869" i="42"/>
  <c r="A869" i="42"/>
  <c r="P868" i="42"/>
  <c r="O868" i="42"/>
  <c r="H868" i="42"/>
  <c r="A868" i="42"/>
  <c r="P867" i="42"/>
  <c r="O867" i="42"/>
  <c r="H867" i="42"/>
  <c r="A867" i="42"/>
  <c r="P866" i="42"/>
  <c r="O866" i="42"/>
  <c r="H866" i="42"/>
  <c r="A866" i="42"/>
  <c r="P865" i="42"/>
  <c r="O865" i="42"/>
  <c r="A865" i="42"/>
  <c r="P864" i="42"/>
  <c r="O864" i="42"/>
  <c r="A864" i="42"/>
  <c r="P863" i="42"/>
  <c r="O863" i="42"/>
  <c r="H863" i="42"/>
  <c r="H864" i="42" s="1"/>
  <c r="H865" i="42" s="1"/>
  <c r="A863" i="42"/>
  <c r="P862" i="42"/>
  <c r="O862" i="42"/>
  <c r="H862" i="42"/>
  <c r="A862" i="42"/>
  <c r="P861" i="42"/>
  <c r="O861" i="42"/>
  <c r="H861" i="42"/>
  <c r="A861" i="42"/>
  <c r="P860" i="42"/>
  <c r="O860" i="42"/>
  <c r="A860" i="42"/>
  <c r="P859" i="42"/>
  <c r="O859" i="42"/>
  <c r="H859" i="42"/>
  <c r="H860" i="42" s="1"/>
  <c r="A859" i="42"/>
  <c r="P858" i="42"/>
  <c r="O858" i="42"/>
  <c r="H858" i="42"/>
  <c r="A858" i="42"/>
  <c r="P857" i="42"/>
  <c r="O857" i="42"/>
  <c r="H857" i="42"/>
  <c r="A857" i="42"/>
  <c r="P856" i="42"/>
  <c r="O856" i="42"/>
  <c r="A856" i="42"/>
  <c r="P855" i="42"/>
  <c r="O855" i="42"/>
  <c r="H855" i="42"/>
  <c r="H856" i="42" s="1"/>
  <c r="A855" i="42"/>
  <c r="P854" i="42"/>
  <c r="O854" i="42"/>
  <c r="A854" i="42"/>
  <c r="P853" i="42"/>
  <c r="O853" i="42"/>
  <c r="A853" i="42"/>
  <c r="P852" i="42"/>
  <c r="O852" i="42"/>
  <c r="H852" i="42"/>
  <c r="H853" i="42" s="1"/>
  <c r="H854" i="42" s="1"/>
  <c r="A852" i="42"/>
  <c r="P851" i="42"/>
  <c r="O851" i="42"/>
  <c r="H851" i="42"/>
  <c r="A851" i="42"/>
  <c r="P850" i="42"/>
  <c r="O850" i="42"/>
  <c r="H850" i="42"/>
  <c r="A850" i="42"/>
  <c r="P849" i="42"/>
  <c r="O849" i="42"/>
  <c r="H849" i="42"/>
  <c r="A849" i="42"/>
  <c r="P848" i="42"/>
  <c r="O848" i="42"/>
  <c r="A848" i="42"/>
  <c r="P847" i="42"/>
  <c r="O847" i="42"/>
  <c r="A847" i="42"/>
  <c r="P846" i="42"/>
  <c r="O846" i="42"/>
  <c r="H846" i="42"/>
  <c r="H847" i="42" s="1"/>
  <c r="H848" i="42" s="1"/>
  <c r="A846" i="42"/>
  <c r="P845" i="42"/>
  <c r="O845" i="42"/>
  <c r="H845" i="42"/>
  <c r="A845" i="42"/>
  <c r="P844" i="42"/>
  <c r="O844" i="42"/>
  <c r="H844" i="42"/>
  <c r="A844" i="42"/>
  <c r="P843" i="42"/>
  <c r="O843" i="42"/>
  <c r="H843" i="42"/>
  <c r="A843" i="42"/>
  <c r="P842" i="42"/>
  <c r="O842" i="42"/>
  <c r="H842" i="42"/>
  <c r="A842" i="42"/>
  <c r="P841" i="42"/>
  <c r="O841" i="42"/>
  <c r="A841" i="42"/>
  <c r="P840" i="42"/>
  <c r="O840" i="42"/>
  <c r="A840" i="42"/>
  <c r="P839" i="42"/>
  <c r="O839" i="42"/>
  <c r="H839" i="42"/>
  <c r="H840" i="42" s="1"/>
  <c r="H841" i="42" s="1"/>
  <c r="A839" i="42"/>
  <c r="P838" i="42"/>
  <c r="O838" i="42"/>
  <c r="H838" i="42"/>
  <c r="A838" i="42"/>
  <c r="P837" i="42"/>
  <c r="O837" i="42"/>
  <c r="H837" i="42"/>
  <c r="A837" i="42"/>
  <c r="P836" i="42"/>
  <c r="O836" i="42"/>
  <c r="A836" i="42"/>
  <c r="P835" i="42"/>
  <c r="O835" i="42"/>
  <c r="H835" i="42"/>
  <c r="H836" i="42" s="1"/>
  <c r="A835" i="42"/>
  <c r="P834" i="42"/>
  <c r="O834" i="42"/>
  <c r="H834" i="42"/>
  <c r="A834" i="42"/>
  <c r="P833" i="42"/>
  <c r="O833" i="42"/>
  <c r="A833" i="42"/>
  <c r="P832" i="42"/>
  <c r="O832" i="42"/>
  <c r="H832" i="42"/>
  <c r="H833" i="42" s="1"/>
  <c r="A832" i="42"/>
  <c r="P831" i="42"/>
  <c r="O831" i="42"/>
  <c r="A831" i="42"/>
  <c r="P830" i="42"/>
  <c r="O830" i="42"/>
  <c r="H830" i="42"/>
  <c r="H831" i="42" s="1"/>
  <c r="A830" i="42"/>
  <c r="P829" i="42"/>
  <c r="O829" i="42"/>
  <c r="H829" i="42"/>
  <c r="A829" i="42"/>
  <c r="P828" i="42"/>
  <c r="O828" i="42"/>
  <c r="H828" i="42"/>
  <c r="A828" i="42"/>
  <c r="P827" i="42"/>
  <c r="O827" i="42"/>
  <c r="A827" i="42"/>
  <c r="P826" i="42"/>
  <c r="O826" i="42"/>
  <c r="H826" i="42"/>
  <c r="H827" i="42" s="1"/>
  <c r="A826" i="42"/>
  <c r="P825" i="42"/>
  <c r="O825" i="42"/>
  <c r="H825" i="42"/>
  <c r="A825" i="42"/>
  <c r="P824" i="42"/>
  <c r="O824" i="42"/>
  <c r="H824" i="42"/>
  <c r="A824" i="42"/>
  <c r="P823" i="42"/>
  <c r="O823" i="42"/>
  <c r="H823" i="42"/>
  <c r="A823" i="42"/>
  <c r="P822" i="42"/>
  <c r="O822" i="42"/>
  <c r="H822" i="42"/>
  <c r="A822" i="42"/>
  <c r="P821" i="42"/>
  <c r="O821" i="42"/>
  <c r="H821" i="42"/>
  <c r="A821" i="42"/>
  <c r="P820" i="42"/>
  <c r="O820" i="42"/>
  <c r="A820" i="42"/>
  <c r="P819" i="42"/>
  <c r="O819" i="42"/>
  <c r="A819" i="42"/>
  <c r="P818" i="42"/>
  <c r="O818" i="42"/>
  <c r="H818" i="42"/>
  <c r="H819" i="42" s="1"/>
  <c r="H820" i="42" s="1"/>
  <c r="A818" i="42"/>
  <c r="P817" i="42"/>
  <c r="O817" i="42"/>
  <c r="A817" i="42"/>
  <c r="P816" i="42"/>
  <c r="O816" i="42"/>
  <c r="H816" i="42"/>
  <c r="H817" i="42" s="1"/>
  <c r="A816" i="42"/>
  <c r="P815" i="42"/>
  <c r="O815" i="42"/>
  <c r="H815" i="42"/>
  <c r="A815" i="42"/>
  <c r="P814" i="42"/>
  <c r="O814" i="42"/>
  <c r="A814" i="42"/>
  <c r="P813" i="42"/>
  <c r="O813" i="42"/>
  <c r="H813" i="42"/>
  <c r="H814" i="42" s="1"/>
  <c r="A813" i="42"/>
  <c r="P812" i="42"/>
  <c r="O812" i="42"/>
  <c r="A812" i="42"/>
  <c r="P811" i="42"/>
  <c r="O811" i="42"/>
  <c r="A811" i="42"/>
  <c r="P810" i="42"/>
  <c r="O810" i="42"/>
  <c r="H810" i="42"/>
  <c r="H811" i="42" s="1"/>
  <c r="H812" i="42" s="1"/>
  <c r="A810" i="42"/>
  <c r="P809" i="42"/>
  <c r="O809" i="42"/>
  <c r="H809" i="42"/>
  <c r="A809" i="42"/>
  <c r="P808" i="42"/>
  <c r="O808" i="42"/>
  <c r="A808" i="42"/>
  <c r="P807" i="42"/>
  <c r="O807" i="42"/>
  <c r="A807" i="42"/>
  <c r="P806" i="42"/>
  <c r="O806" i="42"/>
  <c r="H806" i="42"/>
  <c r="H807" i="42" s="1"/>
  <c r="H808" i="42" s="1"/>
  <c r="A806" i="42"/>
  <c r="P805" i="42"/>
  <c r="O805" i="42"/>
  <c r="H805" i="42"/>
  <c r="A805" i="42"/>
  <c r="P804" i="42"/>
  <c r="O804" i="42"/>
  <c r="A804" i="42"/>
  <c r="P803" i="42"/>
  <c r="O803" i="42"/>
  <c r="H803" i="42"/>
  <c r="H804" i="42" s="1"/>
  <c r="A803" i="42"/>
  <c r="P802" i="42"/>
  <c r="O802" i="42"/>
  <c r="H802" i="42"/>
  <c r="A802" i="42"/>
  <c r="P801" i="42"/>
  <c r="O801" i="42"/>
  <c r="H801" i="42"/>
  <c r="A801" i="42"/>
  <c r="P800" i="42"/>
  <c r="O800" i="42"/>
  <c r="H800" i="42"/>
  <c r="A800" i="42"/>
  <c r="P799" i="42"/>
  <c r="O799" i="42"/>
  <c r="A799" i="42"/>
  <c r="P798" i="42"/>
  <c r="O798" i="42"/>
  <c r="A798" i="42"/>
  <c r="P797" i="42"/>
  <c r="O797" i="42"/>
  <c r="H797" i="42"/>
  <c r="H798" i="42" s="1"/>
  <c r="H799" i="42" s="1"/>
  <c r="A797" i="42"/>
  <c r="P796" i="42"/>
  <c r="O796" i="42"/>
  <c r="H796" i="42"/>
  <c r="A796" i="42"/>
  <c r="P795" i="42"/>
  <c r="O795" i="42"/>
  <c r="H795" i="42"/>
  <c r="A795" i="42"/>
  <c r="P794" i="42"/>
  <c r="O794" i="42"/>
  <c r="A794" i="42"/>
  <c r="P793" i="42"/>
  <c r="O793" i="42"/>
  <c r="H793" i="42"/>
  <c r="H794" i="42" s="1"/>
  <c r="A793" i="42"/>
  <c r="P792" i="42"/>
  <c r="O792" i="42"/>
  <c r="H792" i="42"/>
  <c r="A792" i="42"/>
  <c r="P791" i="42"/>
  <c r="O791" i="42"/>
  <c r="H791" i="42"/>
  <c r="A791" i="42"/>
  <c r="P790" i="42"/>
  <c r="O790" i="42"/>
  <c r="A790" i="42"/>
  <c r="P789" i="42"/>
  <c r="O789" i="42"/>
  <c r="H789" i="42"/>
  <c r="H790" i="42" s="1"/>
  <c r="A789" i="42"/>
  <c r="P788" i="42"/>
  <c r="O788" i="42"/>
  <c r="H788" i="42"/>
  <c r="A788" i="42"/>
  <c r="P787" i="42"/>
  <c r="O787" i="42"/>
  <c r="A787" i="42"/>
  <c r="P786" i="42"/>
  <c r="O786" i="42"/>
  <c r="A786" i="42"/>
  <c r="P785" i="42"/>
  <c r="O785" i="42"/>
  <c r="H785" i="42"/>
  <c r="H786" i="42" s="1"/>
  <c r="H787" i="42" s="1"/>
  <c r="A785" i="42"/>
  <c r="P784" i="42"/>
  <c r="O784" i="42"/>
  <c r="H784" i="42"/>
  <c r="A784" i="42"/>
  <c r="P783" i="42"/>
  <c r="O783" i="42"/>
  <c r="A783" i="42"/>
  <c r="P782" i="42"/>
  <c r="O782" i="42"/>
  <c r="H782" i="42"/>
  <c r="H783" i="42" s="1"/>
  <c r="A782" i="42"/>
  <c r="P781" i="42"/>
  <c r="O781" i="42"/>
  <c r="H781" i="42"/>
  <c r="A781" i="42"/>
  <c r="P780" i="42"/>
  <c r="O780" i="42"/>
  <c r="H780" i="42"/>
  <c r="A780" i="42"/>
  <c r="P779" i="42"/>
  <c r="O779" i="42"/>
  <c r="A779" i="42"/>
  <c r="P778" i="42"/>
  <c r="O778" i="42"/>
  <c r="A778" i="42"/>
  <c r="P777" i="42"/>
  <c r="O777" i="42"/>
  <c r="H777" i="42"/>
  <c r="H778" i="42" s="1"/>
  <c r="H779" i="42" s="1"/>
  <c r="A777" i="42"/>
  <c r="P776" i="42"/>
  <c r="O776" i="42"/>
  <c r="A776" i="42"/>
  <c r="P775" i="42"/>
  <c r="O775" i="42"/>
  <c r="H775" i="42"/>
  <c r="H776" i="42" s="1"/>
  <c r="A775" i="42"/>
  <c r="P774" i="42"/>
  <c r="O774" i="42"/>
  <c r="A774" i="42"/>
  <c r="P773" i="42"/>
  <c r="O773" i="42"/>
  <c r="H773" i="42"/>
  <c r="H774" i="42" s="1"/>
  <c r="A773" i="42"/>
  <c r="P772" i="42"/>
  <c r="O772" i="42"/>
  <c r="A772" i="42"/>
  <c r="P771" i="42"/>
  <c r="O771" i="42"/>
  <c r="A771" i="42"/>
  <c r="P770" i="42"/>
  <c r="O770" i="42"/>
  <c r="H770" i="42"/>
  <c r="H771" i="42" s="1"/>
  <c r="H772" i="42" s="1"/>
  <c r="A770" i="42"/>
  <c r="P769" i="42"/>
  <c r="O769" i="42"/>
  <c r="A769" i="42"/>
  <c r="P768" i="42"/>
  <c r="O768" i="42"/>
  <c r="H768" i="42"/>
  <c r="H769" i="42" s="1"/>
  <c r="A768" i="42"/>
  <c r="P767" i="42"/>
  <c r="O767" i="42"/>
  <c r="H767" i="42"/>
  <c r="A767" i="42"/>
  <c r="P766" i="42"/>
  <c r="O766" i="42"/>
  <c r="H766" i="42"/>
  <c r="A766" i="42"/>
  <c r="P765" i="42"/>
  <c r="O765" i="42"/>
  <c r="H765" i="42"/>
  <c r="A765" i="42"/>
  <c r="P764" i="42"/>
  <c r="O764" i="42"/>
  <c r="H764" i="42"/>
  <c r="A764" i="42"/>
  <c r="P763" i="42"/>
  <c r="O763" i="42"/>
  <c r="A763" i="42"/>
  <c r="P762" i="42"/>
  <c r="O762" i="42"/>
  <c r="H762" i="42"/>
  <c r="H763" i="42" s="1"/>
  <c r="A762" i="42"/>
  <c r="P761" i="42"/>
  <c r="O761" i="42"/>
  <c r="H761" i="42"/>
  <c r="A761" i="42"/>
  <c r="P760" i="42"/>
  <c r="O760" i="42"/>
  <c r="H760" i="42"/>
  <c r="A760" i="42"/>
  <c r="P759" i="42"/>
  <c r="O759" i="42"/>
  <c r="A759" i="42"/>
  <c r="P758" i="42"/>
  <c r="O758" i="42"/>
  <c r="H758" i="42"/>
  <c r="H759" i="42" s="1"/>
  <c r="A758" i="42"/>
  <c r="P757" i="42"/>
  <c r="O757" i="42"/>
  <c r="A757" i="42"/>
  <c r="P756" i="42"/>
  <c r="O756" i="42"/>
  <c r="H756" i="42"/>
  <c r="H757" i="42" s="1"/>
  <c r="A756" i="42"/>
  <c r="P755" i="42"/>
  <c r="O755" i="42"/>
  <c r="H755" i="42"/>
  <c r="A755" i="42"/>
  <c r="P754" i="42"/>
  <c r="O754" i="42"/>
  <c r="H754" i="42"/>
  <c r="A754" i="42"/>
  <c r="P753" i="42"/>
  <c r="O753" i="42"/>
  <c r="H753" i="42"/>
  <c r="A753" i="42"/>
  <c r="P752" i="42"/>
  <c r="O752" i="42"/>
  <c r="H752" i="42"/>
  <c r="A752" i="42"/>
  <c r="P751" i="42"/>
  <c r="O751" i="42"/>
  <c r="H751" i="42"/>
  <c r="A751" i="42"/>
  <c r="P750" i="42"/>
  <c r="O750" i="42"/>
  <c r="H750" i="42"/>
  <c r="A750" i="42"/>
  <c r="P749" i="42"/>
  <c r="O749" i="42"/>
  <c r="A749" i="42"/>
  <c r="P748" i="42"/>
  <c r="O748" i="42"/>
  <c r="A748" i="42"/>
  <c r="P747" i="42"/>
  <c r="O747" i="42"/>
  <c r="A747" i="42"/>
  <c r="P746" i="42"/>
  <c r="O746" i="42"/>
  <c r="H746" i="42"/>
  <c r="H747" i="42" s="1"/>
  <c r="H748" i="42" s="1"/>
  <c r="H749" i="42" s="1"/>
  <c r="A746" i="42"/>
  <c r="P745" i="42"/>
  <c r="O745" i="42"/>
  <c r="H745" i="42"/>
  <c r="A745" i="42"/>
  <c r="P744" i="42"/>
  <c r="O744" i="42"/>
  <c r="H744" i="42"/>
  <c r="P743" i="42"/>
  <c r="O743" i="42"/>
  <c r="A743" i="42"/>
  <c r="P742" i="42"/>
  <c r="O742" i="42"/>
  <c r="H742" i="42"/>
  <c r="H743" i="42" s="1"/>
  <c r="A742" i="42"/>
  <c r="P741" i="42"/>
  <c r="O741" i="42"/>
  <c r="H741" i="42"/>
  <c r="A741" i="42"/>
  <c r="P740" i="42"/>
  <c r="O740" i="42"/>
  <c r="H740" i="42"/>
  <c r="A740" i="42"/>
  <c r="P739" i="42"/>
  <c r="O739" i="42"/>
  <c r="H739" i="42"/>
  <c r="A739" i="42"/>
  <c r="P738" i="42"/>
  <c r="O738" i="42"/>
  <c r="H738" i="42"/>
  <c r="A738" i="42"/>
  <c r="P737" i="42"/>
  <c r="O737" i="42"/>
  <c r="H737" i="42"/>
  <c r="A737" i="42"/>
  <c r="P736" i="42"/>
  <c r="O736" i="42"/>
  <c r="A736" i="42"/>
  <c r="P735" i="42"/>
  <c r="O735" i="42"/>
  <c r="H735" i="42"/>
  <c r="H736" i="42" s="1"/>
  <c r="A735" i="42"/>
  <c r="P734" i="42"/>
  <c r="O734" i="42"/>
  <c r="A734" i="42"/>
  <c r="P733" i="42"/>
  <c r="O733" i="42"/>
  <c r="H733" i="42"/>
  <c r="H734" i="42" s="1"/>
  <c r="A733" i="42"/>
  <c r="P732" i="42"/>
  <c r="O732" i="42"/>
  <c r="H732" i="42"/>
  <c r="A732" i="42"/>
  <c r="P731" i="42"/>
  <c r="O731" i="42"/>
  <c r="H731" i="42"/>
  <c r="A731" i="42"/>
  <c r="P730" i="42"/>
  <c r="O730" i="42"/>
  <c r="H730" i="42"/>
  <c r="A730" i="42"/>
  <c r="P729" i="42"/>
  <c r="O729" i="42"/>
  <c r="H729" i="42"/>
  <c r="A729" i="42"/>
  <c r="P728" i="42"/>
  <c r="O728" i="42"/>
  <c r="H728" i="42"/>
  <c r="A728" i="42"/>
  <c r="P727" i="42"/>
  <c r="O727" i="42"/>
  <c r="A727" i="42"/>
  <c r="P726" i="42"/>
  <c r="O726" i="42"/>
  <c r="A726" i="42"/>
  <c r="P725" i="42"/>
  <c r="O725" i="42"/>
  <c r="A725" i="42"/>
  <c r="P724" i="42"/>
  <c r="O724" i="42"/>
  <c r="H724" i="42"/>
  <c r="H725" i="42" s="1"/>
  <c r="H726" i="42" s="1"/>
  <c r="H727" i="42" s="1"/>
  <c r="A724" i="42"/>
  <c r="P723" i="42"/>
  <c r="O723" i="42"/>
  <c r="A723" i="42"/>
  <c r="P722" i="42"/>
  <c r="O722" i="42"/>
  <c r="H722" i="42"/>
  <c r="H723" i="42" s="1"/>
  <c r="A722" i="42"/>
  <c r="P721" i="42"/>
  <c r="O721" i="42"/>
  <c r="H721" i="42"/>
  <c r="A721" i="42"/>
  <c r="P720" i="42"/>
  <c r="O720" i="42"/>
  <c r="H720" i="42"/>
  <c r="A720" i="42"/>
  <c r="P719" i="42"/>
  <c r="O719" i="42"/>
  <c r="A719" i="42"/>
  <c r="P718" i="42"/>
  <c r="O718" i="42"/>
  <c r="A718" i="42"/>
  <c r="P717" i="42"/>
  <c r="O717" i="42"/>
  <c r="A717" i="42"/>
  <c r="P716" i="42"/>
  <c r="O716" i="42"/>
  <c r="H716" i="42"/>
  <c r="H717" i="42" s="1"/>
  <c r="H718" i="42" s="1"/>
  <c r="H719" i="42" s="1"/>
  <c r="A716" i="42"/>
  <c r="P715" i="42"/>
  <c r="O715" i="42"/>
  <c r="H715" i="42"/>
  <c r="A715" i="42"/>
  <c r="P714" i="42"/>
  <c r="O714" i="42"/>
  <c r="A714" i="42"/>
  <c r="P713" i="42"/>
  <c r="O713" i="42"/>
  <c r="H713" i="42"/>
  <c r="H714" i="42" s="1"/>
  <c r="A713" i="42"/>
  <c r="P712" i="42"/>
  <c r="O712" i="42"/>
  <c r="H712" i="42"/>
  <c r="A712" i="42"/>
  <c r="P711" i="42"/>
  <c r="O711" i="42"/>
  <c r="H711" i="42"/>
  <c r="A711" i="42"/>
  <c r="P710" i="42"/>
  <c r="O710" i="42"/>
  <c r="H710" i="42"/>
  <c r="A710" i="42"/>
  <c r="P709" i="42"/>
  <c r="O709" i="42"/>
  <c r="A709" i="42"/>
  <c r="P708" i="42"/>
  <c r="O708" i="42"/>
  <c r="A708" i="42"/>
  <c r="P707" i="42"/>
  <c r="O707" i="42"/>
  <c r="A707" i="42"/>
  <c r="P706" i="42"/>
  <c r="O706" i="42"/>
  <c r="A706" i="42"/>
  <c r="P705" i="42"/>
  <c r="O705" i="42"/>
  <c r="H705" i="42"/>
  <c r="H706" i="42" s="1"/>
  <c r="H707" i="42" s="1"/>
  <c r="H708" i="42" s="1"/>
  <c r="H709" i="42" s="1"/>
  <c r="A705" i="42"/>
  <c r="P704" i="42"/>
  <c r="O704" i="42"/>
  <c r="H704" i="42"/>
  <c r="A704" i="42"/>
  <c r="P703" i="42"/>
  <c r="O703" i="42"/>
  <c r="H703" i="42"/>
  <c r="A703" i="42"/>
  <c r="P702" i="42"/>
  <c r="O702" i="42"/>
  <c r="H702" i="42"/>
  <c r="A702" i="42"/>
  <c r="P701" i="42"/>
  <c r="O701" i="42"/>
  <c r="H701" i="42"/>
  <c r="A701" i="42"/>
  <c r="P700" i="42"/>
  <c r="O700" i="42"/>
  <c r="H700" i="42"/>
  <c r="A700" i="42"/>
  <c r="P699" i="42"/>
  <c r="O699" i="42"/>
  <c r="A699" i="42"/>
  <c r="P698" i="42"/>
  <c r="O698" i="42"/>
  <c r="H698" i="42"/>
  <c r="H699" i="42" s="1"/>
  <c r="A698" i="42"/>
  <c r="P697" i="42"/>
  <c r="O697" i="42"/>
  <c r="H697" i="42"/>
  <c r="A697" i="42"/>
  <c r="P696" i="42"/>
  <c r="O696" i="42"/>
  <c r="A696" i="42"/>
  <c r="P695" i="42"/>
  <c r="O695" i="42"/>
  <c r="H695" i="42"/>
  <c r="H696" i="42" s="1"/>
  <c r="A695" i="42"/>
  <c r="P694" i="42"/>
  <c r="O694" i="42"/>
  <c r="A694" i="42"/>
  <c r="P693" i="42"/>
  <c r="O693" i="42"/>
  <c r="H693" i="42"/>
  <c r="H694" i="42" s="1"/>
  <c r="A693" i="42"/>
  <c r="P692" i="42"/>
  <c r="O692" i="42"/>
  <c r="H692" i="42"/>
  <c r="P691" i="42"/>
  <c r="O691" i="42"/>
  <c r="A691" i="42"/>
  <c r="P690" i="42"/>
  <c r="O690" i="42"/>
  <c r="H690" i="42"/>
  <c r="H691" i="42" s="1"/>
  <c r="A690" i="42"/>
  <c r="P689" i="42"/>
  <c r="O689" i="42"/>
  <c r="A689" i="42"/>
  <c r="P688" i="42"/>
  <c r="O688" i="42"/>
  <c r="H688" i="42"/>
  <c r="H689" i="42" s="1"/>
  <c r="A688" i="42"/>
  <c r="P687" i="42"/>
  <c r="O687" i="42"/>
  <c r="A687" i="42"/>
  <c r="P686" i="42"/>
  <c r="O686" i="42"/>
  <c r="H686" i="42"/>
  <c r="H687" i="42" s="1"/>
  <c r="A686" i="42"/>
  <c r="P685" i="42"/>
  <c r="O685" i="42"/>
  <c r="A685" i="42"/>
  <c r="P684" i="42"/>
  <c r="O684" i="42"/>
  <c r="H684" i="42"/>
  <c r="H685" i="42" s="1"/>
  <c r="A684" i="42"/>
  <c r="P683" i="42"/>
  <c r="O683" i="42"/>
  <c r="A683" i="42"/>
  <c r="P682" i="42"/>
  <c r="O682" i="42"/>
  <c r="H682" i="42"/>
  <c r="H683" i="42" s="1"/>
  <c r="A682" i="42"/>
  <c r="P681" i="42"/>
  <c r="O681" i="42"/>
  <c r="A681" i="42"/>
  <c r="P680" i="42"/>
  <c r="O680" i="42"/>
  <c r="H680" i="42"/>
  <c r="H681" i="42" s="1"/>
  <c r="A680" i="42"/>
  <c r="P679" i="42"/>
  <c r="O679" i="42"/>
  <c r="A679" i="42"/>
  <c r="P678" i="42"/>
  <c r="O678" i="42"/>
  <c r="A678" i="42"/>
  <c r="P677" i="42"/>
  <c r="O677" i="42"/>
  <c r="A677" i="42"/>
  <c r="P676" i="42"/>
  <c r="O676" i="42"/>
  <c r="H676" i="42"/>
  <c r="H677" i="42" s="1"/>
  <c r="H678" i="42" s="1"/>
  <c r="H679" i="42" s="1"/>
  <c r="A676" i="42"/>
  <c r="P675" i="42"/>
  <c r="O675" i="42"/>
  <c r="H675" i="42"/>
  <c r="A675" i="42"/>
  <c r="P674" i="42"/>
  <c r="O674" i="42"/>
  <c r="H674" i="42"/>
  <c r="A674" i="42"/>
  <c r="P673" i="42"/>
  <c r="O673" i="42"/>
  <c r="H673" i="42"/>
  <c r="A673" i="42"/>
  <c r="P672" i="42"/>
  <c r="O672" i="42"/>
  <c r="A672" i="42"/>
  <c r="P671" i="42"/>
  <c r="O671" i="42"/>
  <c r="A671" i="42"/>
  <c r="P670" i="42"/>
  <c r="O670" i="42"/>
  <c r="H670" i="42"/>
  <c r="H671" i="42" s="1"/>
  <c r="H672" i="42" s="1"/>
  <c r="A670" i="42"/>
  <c r="P669" i="42"/>
  <c r="O669" i="42"/>
  <c r="A669" i="42"/>
  <c r="P668" i="42"/>
  <c r="O668" i="42"/>
  <c r="A668" i="42"/>
  <c r="P667" i="42"/>
  <c r="O667" i="42"/>
  <c r="A667" i="42"/>
  <c r="P666" i="42"/>
  <c r="O666" i="42"/>
  <c r="A666" i="42"/>
  <c r="P665" i="42"/>
  <c r="O665" i="42"/>
  <c r="A665" i="42"/>
  <c r="P664" i="42"/>
  <c r="O664" i="42"/>
  <c r="H664" i="42"/>
  <c r="H665" i="42" s="1"/>
  <c r="H666" i="42" s="1"/>
  <c r="H667" i="42" s="1"/>
  <c r="H668" i="42" s="1"/>
  <c r="H669" i="42" s="1"/>
  <c r="A664" i="42"/>
  <c r="P663" i="42"/>
  <c r="O663" i="42"/>
  <c r="A663" i="42"/>
  <c r="P662" i="42"/>
  <c r="O662" i="42"/>
  <c r="H662" i="42"/>
  <c r="H663" i="42" s="1"/>
  <c r="A662" i="42"/>
  <c r="P661" i="42"/>
  <c r="O661" i="42"/>
  <c r="H661" i="42"/>
  <c r="A661" i="42"/>
  <c r="P660" i="42"/>
  <c r="O660" i="42"/>
  <c r="A660" i="42"/>
  <c r="P659" i="42"/>
  <c r="O659" i="42"/>
  <c r="H659" i="42"/>
  <c r="H660" i="42" s="1"/>
  <c r="A659" i="42"/>
  <c r="P658" i="42"/>
  <c r="O658" i="42"/>
  <c r="H658" i="42"/>
  <c r="A658" i="42"/>
  <c r="P657" i="42"/>
  <c r="O657" i="42"/>
  <c r="H657" i="42"/>
  <c r="A657" i="42"/>
  <c r="P656" i="42"/>
  <c r="O656" i="42"/>
  <c r="H656" i="42"/>
  <c r="A656" i="42"/>
  <c r="P655" i="42"/>
  <c r="O655" i="42"/>
  <c r="A655" i="42"/>
  <c r="P654" i="42"/>
  <c r="O654" i="42"/>
  <c r="A654" i="42"/>
  <c r="P653" i="42"/>
  <c r="O653" i="42"/>
  <c r="H653" i="42"/>
  <c r="H654" i="42" s="1"/>
  <c r="H655" i="42" s="1"/>
  <c r="A653" i="42"/>
  <c r="P652" i="42"/>
  <c r="O652" i="42"/>
  <c r="A652" i="42"/>
  <c r="P651" i="42"/>
  <c r="O651" i="42"/>
  <c r="A651" i="42"/>
  <c r="P650" i="42"/>
  <c r="O650" i="42"/>
  <c r="H650" i="42"/>
  <c r="H651" i="42" s="1"/>
  <c r="H652" i="42" s="1"/>
  <c r="A650" i="42"/>
  <c r="P649" i="42"/>
  <c r="O649" i="42"/>
  <c r="H649" i="42"/>
  <c r="A649" i="42"/>
  <c r="P648" i="42"/>
  <c r="O648" i="42"/>
  <c r="H648" i="42"/>
  <c r="A648" i="42"/>
  <c r="P647" i="42"/>
  <c r="O647" i="42"/>
  <c r="H647" i="42"/>
  <c r="A647" i="42"/>
  <c r="P646" i="42"/>
  <c r="O646" i="42"/>
  <c r="A646" i="42"/>
  <c r="P645" i="42"/>
  <c r="O645" i="42"/>
  <c r="H645" i="42"/>
  <c r="H646" i="42" s="1"/>
  <c r="A645" i="42"/>
  <c r="P644" i="42"/>
  <c r="O644" i="42"/>
  <c r="H644" i="42"/>
  <c r="A644" i="42"/>
  <c r="P643" i="42"/>
  <c r="O643" i="42"/>
  <c r="H643" i="42"/>
  <c r="A643" i="42"/>
  <c r="P642" i="42"/>
  <c r="O642" i="42"/>
  <c r="A642" i="42"/>
  <c r="P641" i="42"/>
  <c r="O641" i="42"/>
  <c r="H641" i="42"/>
  <c r="H642" i="42" s="1"/>
  <c r="A641" i="42"/>
  <c r="P640" i="42"/>
  <c r="O640" i="42"/>
  <c r="H640" i="42"/>
  <c r="P639" i="42"/>
  <c r="O639" i="42"/>
  <c r="H639" i="42"/>
  <c r="A639" i="42"/>
  <c r="P638" i="42"/>
  <c r="O638" i="42"/>
  <c r="H638" i="42"/>
  <c r="A638" i="42"/>
  <c r="P637" i="42"/>
  <c r="O637" i="42"/>
  <c r="H637" i="42"/>
  <c r="A637" i="42"/>
  <c r="P636" i="42"/>
  <c r="O636" i="42"/>
  <c r="H636" i="42"/>
  <c r="A636" i="42"/>
  <c r="P635" i="42"/>
  <c r="O635" i="42"/>
  <c r="H635" i="42"/>
  <c r="A635" i="42"/>
  <c r="P634" i="42"/>
  <c r="O634" i="42"/>
  <c r="A634" i="42"/>
  <c r="P633" i="42"/>
  <c r="O633" i="42"/>
  <c r="H633" i="42"/>
  <c r="H634" i="42" s="1"/>
  <c r="A633" i="42"/>
  <c r="P632" i="42"/>
  <c r="O632" i="42"/>
  <c r="A632" i="42"/>
  <c r="P631" i="42"/>
  <c r="O631" i="42"/>
  <c r="A631" i="42"/>
  <c r="P630" i="42"/>
  <c r="O630" i="42"/>
  <c r="A630" i="42"/>
  <c r="P629" i="42"/>
  <c r="O629" i="42"/>
  <c r="H629" i="42"/>
  <c r="H630" i="42" s="1"/>
  <c r="H631" i="42" s="1"/>
  <c r="H632" i="42" s="1"/>
  <c r="A629" i="42"/>
  <c r="P628" i="42"/>
  <c r="O628" i="42"/>
  <c r="H628" i="42"/>
  <c r="A628" i="42"/>
  <c r="P627" i="42"/>
  <c r="O627" i="42"/>
  <c r="A627" i="42"/>
  <c r="P626" i="42"/>
  <c r="O626" i="42"/>
  <c r="A626" i="42"/>
  <c r="P625" i="42"/>
  <c r="O625" i="42"/>
  <c r="H625" i="42"/>
  <c r="H626" i="42" s="1"/>
  <c r="H627" i="42" s="1"/>
  <c r="A625" i="42"/>
  <c r="P624" i="42"/>
  <c r="O624" i="42"/>
  <c r="A624" i="42"/>
  <c r="P623" i="42"/>
  <c r="O623" i="42"/>
  <c r="H623" i="42"/>
  <c r="H624" i="42" s="1"/>
  <c r="A623" i="42"/>
  <c r="P622" i="42"/>
  <c r="O622" i="42"/>
  <c r="H622" i="42"/>
  <c r="A622" i="42"/>
  <c r="P621" i="42"/>
  <c r="O621" i="42"/>
  <c r="H621" i="42"/>
  <c r="A621" i="42"/>
  <c r="P620" i="42"/>
  <c r="O620" i="42"/>
  <c r="H620" i="42"/>
  <c r="A620" i="42"/>
  <c r="P619" i="42"/>
  <c r="O619" i="42"/>
  <c r="H619" i="42"/>
  <c r="A619" i="42"/>
  <c r="P618" i="42"/>
  <c r="O618" i="42"/>
  <c r="H618" i="42"/>
  <c r="A618" i="42"/>
  <c r="P617" i="42"/>
  <c r="O617" i="42"/>
  <c r="H617" i="42"/>
  <c r="A617" i="42"/>
  <c r="P616" i="42"/>
  <c r="O616" i="42"/>
  <c r="H616" i="42"/>
  <c r="A616" i="42"/>
  <c r="P615" i="42"/>
  <c r="O615" i="42"/>
  <c r="A615" i="42"/>
  <c r="P614" i="42"/>
  <c r="O614" i="42"/>
  <c r="H614" i="42"/>
  <c r="H615" i="42" s="1"/>
  <c r="A614" i="42"/>
  <c r="P613" i="42"/>
  <c r="O613" i="42"/>
  <c r="A613" i="42"/>
  <c r="P612" i="42"/>
  <c r="O612" i="42"/>
  <c r="H612" i="42"/>
  <c r="H613" i="42" s="1"/>
  <c r="A612" i="42"/>
  <c r="P611" i="42"/>
  <c r="O611" i="42"/>
  <c r="A611" i="42"/>
  <c r="P610" i="42"/>
  <c r="O610" i="42"/>
  <c r="H610" i="42"/>
  <c r="H611" i="42" s="1"/>
  <c r="A610" i="42"/>
  <c r="P609" i="42"/>
  <c r="O609" i="42"/>
  <c r="H609" i="42"/>
  <c r="A609" i="42"/>
  <c r="P608" i="42"/>
  <c r="O608" i="42"/>
  <c r="H608" i="42"/>
  <c r="A608" i="42"/>
  <c r="P607" i="42"/>
  <c r="O607" i="42"/>
  <c r="H607" i="42"/>
  <c r="A607" i="42"/>
  <c r="P606" i="42"/>
  <c r="O606" i="42"/>
  <c r="H606" i="42"/>
  <c r="A606" i="42"/>
  <c r="P605" i="42"/>
  <c r="O605" i="42"/>
  <c r="H605" i="42"/>
  <c r="A605" i="42"/>
  <c r="P604" i="42"/>
  <c r="O604" i="42"/>
  <c r="H604" i="42"/>
  <c r="A604" i="42"/>
  <c r="P603" i="42"/>
  <c r="O603" i="42"/>
  <c r="A603" i="42"/>
  <c r="P602" i="42"/>
  <c r="O602" i="42"/>
  <c r="A602" i="42"/>
  <c r="P601" i="42"/>
  <c r="O601" i="42"/>
  <c r="A601" i="42"/>
  <c r="P600" i="42"/>
  <c r="O600" i="42"/>
  <c r="H600" i="42"/>
  <c r="H601" i="42" s="1"/>
  <c r="H602" i="42" s="1"/>
  <c r="H603" i="42" s="1"/>
  <c r="A600" i="42"/>
  <c r="P599" i="42"/>
  <c r="O599" i="42"/>
  <c r="H599" i="42"/>
  <c r="A599" i="42"/>
  <c r="P598" i="42"/>
  <c r="O598" i="42"/>
  <c r="A598" i="42"/>
  <c r="P597" i="42"/>
  <c r="O597" i="42"/>
  <c r="H597" i="42"/>
  <c r="H598" i="42" s="1"/>
  <c r="A597" i="42"/>
  <c r="P596" i="42"/>
  <c r="O596" i="42"/>
  <c r="H596" i="42"/>
  <c r="A596" i="42"/>
  <c r="P595" i="42"/>
  <c r="O595" i="42"/>
  <c r="H595" i="42"/>
  <c r="A595" i="42"/>
  <c r="P594" i="42"/>
  <c r="O594" i="42"/>
  <c r="H594" i="42"/>
  <c r="A594" i="42"/>
  <c r="P593" i="42"/>
  <c r="O593" i="42"/>
  <c r="P592" i="42"/>
  <c r="O592" i="42"/>
  <c r="H592" i="42"/>
  <c r="H593" i="42" s="1"/>
  <c r="A592" i="42"/>
  <c r="P591" i="42"/>
  <c r="O591" i="42"/>
  <c r="A591" i="42"/>
  <c r="P590" i="42"/>
  <c r="O590" i="42"/>
  <c r="A590" i="42"/>
  <c r="P589" i="42"/>
  <c r="O589" i="42"/>
  <c r="A589" i="42"/>
  <c r="P588" i="42"/>
  <c r="O588" i="42"/>
  <c r="A588" i="42"/>
  <c r="P587" i="42"/>
  <c r="O587" i="42"/>
  <c r="A587" i="42"/>
  <c r="P586" i="42"/>
  <c r="O586" i="42"/>
  <c r="H586" i="42"/>
  <c r="H587" i="42" s="1"/>
  <c r="H588" i="42" s="1"/>
  <c r="H589" i="42" s="1"/>
  <c r="H590" i="42" s="1"/>
  <c r="H591" i="42" s="1"/>
  <c r="A586" i="42"/>
  <c r="P585" i="42"/>
  <c r="O585" i="42"/>
  <c r="H585" i="42"/>
  <c r="A585" i="42"/>
  <c r="P584" i="42"/>
  <c r="O584" i="42"/>
  <c r="H584" i="42"/>
  <c r="A584" i="42"/>
  <c r="P583" i="42"/>
  <c r="O583" i="42"/>
  <c r="H583" i="42"/>
  <c r="A583" i="42"/>
  <c r="P582" i="42"/>
  <c r="O582" i="42"/>
  <c r="H582" i="42"/>
  <c r="A582" i="42"/>
  <c r="P581" i="42"/>
  <c r="O581" i="42"/>
  <c r="A581" i="42"/>
  <c r="P580" i="42"/>
  <c r="O580" i="42"/>
  <c r="A580" i="42"/>
  <c r="P579" i="42"/>
  <c r="O579" i="42"/>
  <c r="H579" i="42"/>
  <c r="H580" i="42" s="1"/>
  <c r="H581" i="42" s="1"/>
  <c r="A579" i="42"/>
  <c r="P578" i="42"/>
  <c r="O578" i="42"/>
  <c r="H578" i="42"/>
  <c r="A578" i="42"/>
  <c r="P577" i="42"/>
  <c r="O577" i="42"/>
  <c r="H577" i="42"/>
  <c r="A577" i="42"/>
  <c r="P576" i="42"/>
  <c r="O576" i="42"/>
  <c r="A576" i="42"/>
  <c r="P575" i="42"/>
  <c r="O575" i="42"/>
  <c r="A575" i="42"/>
  <c r="P574" i="42"/>
  <c r="O574" i="42"/>
  <c r="A574" i="42"/>
  <c r="P573" i="42"/>
  <c r="O573" i="42"/>
  <c r="H573" i="42"/>
  <c r="H574" i="42" s="1"/>
  <c r="H575" i="42" s="1"/>
  <c r="H576" i="42" s="1"/>
  <c r="A573" i="42"/>
  <c r="P572" i="42"/>
  <c r="O572" i="42"/>
  <c r="H572" i="42"/>
  <c r="A572" i="42"/>
  <c r="P571" i="42"/>
  <c r="O571" i="42"/>
  <c r="A571" i="42"/>
  <c r="P570" i="42"/>
  <c r="O570" i="42"/>
  <c r="H570" i="42"/>
  <c r="H571" i="42" s="1"/>
  <c r="P569" i="42"/>
  <c r="O569" i="42"/>
  <c r="H569" i="42"/>
  <c r="A569" i="42"/>
  <c r="P568" i="42"/>
  <c r="O568" i="42"/>
  <c r="A568" i="42"/>
  <c r="P567" i="42"/>
  <c r="O567" i="42"/>
  <c r="A567" i="42"/>
  <c r="P566" i="42"/>
  <c r="O566" i="42"/>
  <c r="A566" i="42"/>
  <c r="P565" i="42"/>
  <c r="O565" i="42"/>
  <c r="H565" i="42"/>
  <c r="H566" i="42" s="1"/>
  <c r="H567" i="42" s="1"/>
  <c r="H568" i="42" s="1"/>
  <c r="A565" i="42"/>
  <c r="P564" i="42"/>
  <c r="O564" i="42"/>
  <c r="H564" i="42"/>
  <c r="A564" i="42"/>
  <c r="P563" i="42"/>
  <c r="O563" i="42"/>
  <c r="A563" i="42"/>
  <c r="P562" i="42"/>
  <c r="O562" i="42"/>
  <c r="H562" i="42"/>
  <c r="H563" i="42" s="1"/>
  <c r="A562" i="42"/>
  <c r="P561" i="42"/>
  <c r="O561" i="42"/>
  <c r="H561" i="42"/>
  <c r="A561" i="42"/>
  <c r="P560" i="42"/>
  <c r="O560" i="42"/>
  <c r="H560" i="42"/>
  <c r="A560" i="42"/>
  <c r="P559" i="42"/>
  <c r="O559" i="42"/>
  <c r="H559" i="42"/>
  <c r="A559" i="42"/>
  <c r="P558" i="42"/>
  <c r="O558" i="42"/>
  <c r="H558" i="42"/>
  <c r="A558" i="42"/>
  <c r="P557" i="42"/>
  <c r="O557" i="42"/>
  <c r="A557" i="42"/>
  <c r="P556" i="42"/>
  <c r="O556" i="42"/>
  <c r="A556" i="42"/>
  <c r="P555" i="42"/>
  <c r="O555" i="42"/>
  <c r="H555" i="42"/>
  <c r="H556" i="42" s="1"/>
  <c r="H557" i="42" s="1"/>
  <c r="A555" i="42"/>
  <c r="P554" i="42"/>
  <c r="O554" i="42"/>
  <c r="H554" i="42"/>
  <c r="A554" i="42"/>
  <c r="P553" i="42"/>
  <c r="O553" i="42"/>
  <c r="H553" i="42"/>
  <c r="A553" i="42"/>
  <c r="P552" i="42"/>
  <c r="O552" i="42"/>
  <c r="A552" i="42"/>
  <c r="P551" i="42"/>
  <c r="O551" i="42"/>
  <c r="A551" i="42"/>
  <c r="P550" i="42"/>
  <c r="O550" i="42"/>
  <c r="P549" i="42"/>
  <c r="O549" i="42"/>
  <c r="A549" i="42"/>
  <c r="P548" i="42"/>
  <c r="O548" i="42"/>
  <c r="H548" i="42"/>
  <c r="H549" i="42" s="1"/>
  <c r="H550" i="42" s="1"/>
  <c r="H551" i="42" s="1"/>
  <c r="H552" i="42" s="1"/>
  <c r="A548" i="42"/>
  <c r="P547" i="42"/>
  <c r="O547" i="42"/>
  <c r="H547" i="42"/>
  <c r="A547" i="42"/>
  <c r="P546" i="42"/>
  <c r="O546" i="42"/>
  <c r="A546" i="42"/>
  <c r="P545" i="42"/>
  <c r="O545" i="42"/>
  <c r="A545" i="42"/>
  <c r="P544" i="42"/>
  <c r="O544" i="42"/>
  <c r="P543" i="42"/>
  <c r="O543" i="42"/>
  <c r="H543" i="42"/>
  <c r="H544" i="42" s="1"/>
  <c r="H545" i="42" s="1"/>
  <c r="H546" i="42" s="1"/>
  <c r="A543" i="42"/>
  <c r="P542" i="42"/>
  <c r="O542" i="42"/>
  <c r="H542" i="42"/>
  <c r="A542" i="42"/>
  <c r="P541" i="42"/>
  <c r="O541" i="42"/>
  <c r="A541" i="42"/>
  <c r="P540" i="42"/>
  <c r="O540" i="42"/>
  <c r="H540" i="42"/>
  <c r="H541" i="42" s="1"/>
  <c r="A540" i="42"/>
  <c r="P539" i="42"/>
  <c r="O539" i="42"/>
  <c r="H539" i="42"/>
  <c r="A539" i="42"/>
  <c r="P538" i="42"/>
  <c r="O538" i="42"/>
  <c r="A538" i="42"/>
  <c r="P537" i="42"/>
  <c r="O537" i="42"/>
  <c r="H537" i="42"/>
  <c r="H538" i="42" s="1"/>
  <c r="A537" i="42"/>
  <c r="P536" i="42"/>
  <c r="O536" i="42"/>
  <c r="A536" i="42"/>
  <c r="P535" i="42"/>
  <c r="O535" i="42"/>
  <c r="H535" i="42"/>
  <c r="H536" i="42" s="1"/>
  <c r="A535" i="42"/>
  <c r="P534" i="42"/>
  <c r="O534" i="42"/>
  <c r="A534" i="42"/>
  <c r="P533" i="42"/>
  <c r="O533" i="42"/>
  <c r="A533" i="42"/>
  <c r="P532" i="42"/>
  <c r="O532" i="42"/>
  <c r="H532" i="42"/>
  <c r="H533" i="42" s="1"/>
  <c r="H534" i="42" s="1"/>
  <c r="A532" i="42"/>
  <c r="P531" i="42"/>
  <c r="O531" i="42"/>
  <c r="A531" i="42"/>
  <c r="P530" i="42"/>
  <c r="O530" i="42"/>
  <c r="A530" i="42"/>
  <c r="P529" i="42"/>
  <c r="O529" i="42"/>
  <c r="H529" i="42"/>
  <c r="H530" i="42" s="1"/>
  <c r="H531" i="42" s="1"/>
  <c r="A529" i="42"/>
  <c r="P528" i="42"/>
  <c r="O528" i="42"/>
  <c r="A528" i="42"/>
  <c r="P527" i="42"/>
  <c r="O527" i="42"/>
  <c r="H527" i="42"/>
  <c r="H528" i="42" s="1"/>
  <c r="A527" i="42"/>
  <c r="P526" i="42"/>
  <c r="O526" i="42"/>
  <c r="H526" i="42"/>
  <c r="A526" i="42"/>
  <c r="P525" i="42"/>
  <c r="O525" i="42"/>
  <c r="A525" i="42"/>
  <c r="P524" i="42"/>
  <c r="O524" i="42"/>
  <c r="A524" i="42"/>
  <c r="P523" i="42"/>
  <c r="O523" i="42"/>
  <c r="H523" i="42"/>
  <c r="H524" i="42" s="1"/>
  <c r="H525" i="42" s="1"/>
  <c r="A523" i="42"/>
  <c r="P522" i="42"/>
  <c r="O522" i="42"/>
  <c r="A522" i="42"/>
  <c r="P521" i="42"/>
  <c r="O521" i="42"/>
  <c r="A521" i="42"/>
  <c r="P520" i="42"/>
  <c r="O520" i="42"/>
  <c r="A520" i="42"/>
  <c r="P519" i="42"/>
  <c r="O519" i="42"/>
  <c r="H519" i="42"/>
  <c r="H520" i="42" s="1"/>
  <c r="H521" i="42" s="1"/>
  <c r="H522" i="42" s="1"/>
  <c r="A519" i="42"/>
  <c r="P518" i="42"/>
  <c r="O518" i="42"/>
  <c r="H518" i="42"/>
  <c r="A518" i="42"/>
  <c r="P517" i="42"/>
  <c r="O517" i="42"/>
  <c r="H517" i="42"/>
  <c r="A517" i="42"/>
  <c r="P516" i="42"/>
  <c r="O516" i="42"/>
  <c r="A516" i="42"/>
  <c r="P515" i="42"/>
  <c r="O515" i="42"/>
  <c r="A515" i="42"/>
  <c r="P514" i="42"/>
  <c r="O514" i="42"/>
  <c r="H514" i="42"/>
  <c r="H515" i="42" s="1"/>
  <c r="H516" i="42" s="1"/>
  <c r="A514" i="42"/>
  <c r="P513" i="42"/>
  <c r="O513" i="42"/>
  <c r="H513" i="42"/>
  <c r="A513" i="42"/>
  <c r="P512" i="42"/>
  <c r="O512" i="42"/>
  <c r="H512" i="42"/>
  <c r="A512" i="42"/>
  <c r="P511" i="42"/>
  <c r="O511" i="42"/>
  <c r="A511" i="42"/>
  <c r="P510" i="42"/>
  <c r="O510" i="42"/>
  <c r="A510" i="42"/>
  <c r="P509" i="42"/>
  <c r="O509" i="42"/>
  <c r="A509" i="42"/>
  <c r="P508" i="42"/>
  <c r="O508" i="42"/>
  <c r="H508" i="42"/>
  <c r="H509" i="42" s="1"/>
  <c r="H510" i="42" s="1"/>
  <c r="H511" i="42" s="1"/>
  <c r="A508" i="42"/>
  <c r="P507" i="42"/>
  <c r="O507" i="42"/>
  <c r="H507" i="42"/>
  <c r="A507" i="42"/>
  <c r="P506" i="42"/>
  <c r="O506" i="42"/>
  <c r="A506" i="42"/>
  <c r="P505" i="42"/>
  <c r="O505" i="42"/>
  <c r="A505" i="42"/>
  <c r="P504" i="42"/>
  <c r="O504" i="42"/>
  <c r="H504" i="42"/>
  <c r="H505" i="42" s="1"/>
  <c r="H506" i="42" s="1"/>
  <c r="A504" i="42"/>
  <c r="P503" i="42"/>
  <c r="O503" i="42"/>
  <c r="H503" i="42"/>
  <c r="A503" i="42"/>
  <c r="P502" i="42"/>
  <c r="O502" i="42"/>
  <c r="A502" i="42"/>
  <c r="P501" i="42"/>
  <c r="O501" i="42"/>
  <c r="A501" i="42"/>
  <c r="P500" i="42"/>
  <c r="O500" i="42"/>
  <c r="A500" i="42"/>
  <c r="P499" i="42"/>
  <c r="O499" i="42"/>
  <c r="A499" i="42"/>
  <c r="P498" i="42"/>
  <c r="O498" i="42"/>
  <c r="A498" i="42"/>
  <c r="P497" i="42"/>
  <c r="O497" i="42"/>
  <c r="H497" i="42"/>
  <c r="H498" i="42" s="1"/>
  <c r="H499" i="42" s="1"/>
  <c r="H500" i="42" s="1"/>
  <c r="H501" i="42" s="1"/>
  <c r="H502" i="42" s="1"/>
  <c r="A497" i="42"/>
  <c r="P496" i="42"/>
  <c r="O496" i="42"/>
  <c r="H496" i="42"/>
  <c r="A496" i="42"/>
  <c r="P495" i="42"/>
  <c r="O495" i="42"/>
  <c r="H495" i="42"/>
  <c r="A495" i="42"/>
  <c r="P494" i="42"/>
  <c r="O494" i="42"/>
  <c r="H494" i="42"/>
  <c r="A494" i="42"/>
  <c r="P493" i="42"/>
  <c r="O493" i="42"/>
  <c r="H493" i="42"/>
  <c r="A493" i="42"/>
  <c r="P492" i="42"/>
  <c r="O492" i="42"/>
  <c r="H492" i="42"/>
  <c r="A492" i="42"/>
  <c r="P491" i="42"/>
  <c r="O491" i="42"/>
  <c r="H491" i="42"/>
  <c r="A491" i="42"/>
  <c r="P490" i="42"/>
  <c r="O490" i="42"/>
  <c r="H490" i="42"/>
  <c r="A490" i="42"/>
  <c r="P489" i="42"/>
  <c r="O489" i="42"/>
  <c r="A489" i="42"/>
  <c r="P488" i="42"/>
  <c r="O488" i="42"/>
  <c r="A488" i="42"/>
  <c r="P487" i="42"/>
  <c r="O487" i="42"/>
  <c r="H487" i="42"/>
  <c r="H488" i="42" s="1"/>
  <c r="H489" i="42" s="1"/>
  <c r="A487" i="42"/>
  <c r="P486" i="42"/>
  <c r="O486" i="42"/>
  <c r="H486" i="42"/>
  <c r="A486" i="42"/>
  <c r="P485" i="42"/>
  <c r="O485" i="42"/>
  <c r="H485" i="42"/>
  <c r="A485" i="42"/>
  <c r="P484" i="42"/>
  <c r="O484" i="42"/>
  <c r="A484" i="42"/>
  <c r="P483" i="42"/>
  <c r="O483" i="42"/>
  <c r="H483" i="42"/>
  <c r="H484" i="42" s="1"/>
  <c r="A483" i="42"/>
  <c r="P482" i="42"/>
  <c r="O482" i="42"/>
  <c r="H482" i="42"/>
  <c r="A482" i="42"/>
  <c r="P481" i="42"/>
  <c r="O481" i="42"/>
  <c r="A481" i="42"/>
  <c r="P480" i="42"/>
  <c r="O480" i="42"/>
  <c r="A480" i="42"/>
  <c r="P479" i="42"/>
  <c r="O479" i="42"/>
  <c r="H479" i="42"/>
  <c r="H480" i="42" s="1"/>
  <c r="H481" i="42" s="1"/>
  <c r="P478" i="42"/>
  <c r="O478" i="42"/>
  <c r="A478" i="42"/>
  <c r="P477" i="42"/>
  <c r="O477" i="42"/>
  <c r="A477" i="42"/>
  <c r="P476" i="42"/>
  <c r="O476" i="42"/>
  <c r="A476" i="42"/>
  <c r="P475" i="42"/>
  <c r="O475" i="42"/>
  <c r="H475" i="42"/>
  <c r="H476" i="42" s="1"/>
  <c r="H477" i="42" s="1"/>
  <c r="H478" i="42" s="1"/>
  <c r="A475" i="42"/>
  <c r="P474" i="42"/>
  <c r="O474" i="42"/>
  <c r="A474" i="42"/>
  <c r="P473" i="42"/>
  <c r="O473" i="42"/>
  <c r="A473" i="42"/>
  <c r="P472" i="42"/>
  <c r="O472" i="42"/>
  <c r="H472" i="42"/>
  <c r="H473" i="42" s="1"/>
  <c r="H474" i="42" s="1"/>
  <c r="A472" i="42"/>
  <c r="P471" i="42"/>
  <c r="O471" i="42"/>
  <c r="H471" i="42"/>
  <c r="A471" i="42"/>
  <c r="P470" i="42"/>
  <c r="O470" i="42"/>
  <c r="H470" i="42"/>
  <c r="A470" i="42"/>
  <c r="P469" i="42"/>
  <c r="O469" i="42"/>
  <c r="H469" i="42"/>
  <c r="A469" i="42"/>
  <c r="P468" i="42"/>
  <c r="O468" i="42"/>
  <c r="A468" i="42"/>
  <c r="P467" i="42"/>
  <c r="O467" i="42"/>
  <c r="A467" i="42"/>
  <c r="P466" i="42"/>
  <c r="O466" i="42"/>
  <c r="A466" i="42"/>
  <c r="P465" i="42"/>
  <c r="O465" i="42"/>
  <c r="H465" i="42"/>
  <c r="H466" i="42" s="1"/>
  <c r="H467" i="42" s="1"/>
  <c r="H468" i="42" s="1"/>
  <c r="A465" i="42"/>
  <c r="P464" i="42"/>
  <c r="O464" i="42"/>
  <c r="H464" i="42"/>
  <c r="A464" i="42"/>
  <c r="P463" i="42"/>
  <c r="O463" i="42"/>
  <c r="H463" i="42"/>
  <c r="A463" i="42"/>
  <c r="P462" i="42"/>
  <c r="O462" i="42"/>
  <c r="A462" i="42"/>
  <c r="P461" i="42"/>
  <c r="O461" i="42"/>
  <c r="H461" i="42"/>
  <c r="H462" i="42" s="1"/>
  <c r="A461" i="42"/>
  <c r="P460" i="42"/>
  <c r="O460" i="42"/>
  <c r="A460" i="42"/>
  <c r="P459" i="42"/>
  <c r="O459" i="42"/>
  <c r="A459" i="42"/>
  <c r="P458" i="42"/>
  <c r="O458" i="42"/>
  <c r="H458" i="42"/>
  <c r="H459" i="42" s="1"/>
  <c r="H460" i="42" s="1"/>
  <c r="A458" i="42"/>
  <c r="P457" i="42"/>
  <c r="O457" i="42"/>
  <c r="H457" i="42"/>
  <c r="A457" i="42"/>
  <c r="P456" i="42"/>
  <c r="O456" i="42"/>
  <c r="A456" i="42"/>
  <c r="P455" i="42"/>
  <c r="O455" i="42"/>
  <c r="H455" i="42"/>
  <c r="H456" i="42" s="1"/>
  <c r="A455" i="42"/>
  <c r="P454" i="42"/>
  <c r="O454" i="42"/>
  <c r="A454" i="42"/>
  <c r="P453" i="42"/>
  <c r="O453" i="42"/>
  <c r="A453" i="42"/>
  <c r="P452" i="42"/>
  <c r="O452" i="42"/>
  <c r="H452" i="42"/>
  <c r="H453" i="42" s="1"/>
  <c r="H454" i="42" s="1"/>
  <c r="A452" i="42"/>
  <c r="P451" i="42"/>
  <c r="O451" i="42"/>
  <c r="H451" i="42"/>
  <c r="A451" i="42"/>
  <c r="P450" i="42"/>
  <c r="O450" i="42"/>
  <c r="H450" i="42"/>
  <c r="A450" i="42"/>
  <c r="P449" i="42"/>
  <c r="O449" i="42"/>
  <c r="A449" i="42"/>
  <c r="P448" i="42"/>
  <c r="O448" i="42"/>
  <c r="A448" i="42"/>
  <c r="P447" i="42"/>
  <c r="O447" i="42"/>
  <c r="H447" i="42"/>
  <c r="H448" i="42" s="1"/>
  <c r="H449" i="42" s="1"/>
  <c r="A447" i="42"/>
  <c r="P446" i="42"/>
  <c r="O446" i="42"/>
  <c r="H446" i="42"/>
  <c r="A446" i="42"/>
  <c r="P445" i="42"/>
  <c r="O445" i="42"/>
  <c r="H445" i="42"/>
  <c r="A445" i="42"/>
  <c r="P444" i="42"/>
  <c r="O444" i="42"/>
  <c r="H444" i="42"/>
  <c r="A444" i="42"/>
  <c r="P443" i="42"/>
  <c r="O443" i="42"/>
  <c r="H443" i="42"/>
  <c r="A443" i="42"/>
  <c r="P442" i="42"/>
  <c r="O442" i="42"/>
  <c r="H442" i="42"/>
  <c r="A442" i="42"/>
  <c r="P441" i="42"/>
  <c r="O441" i="42"/>
  <c r="A441" i="42"/>
  <c r="P440" i="42"/>
  <c r="O440" i="42"/>
  <c r="H440" i="42"/>
  <c r="H441" i="42" s="1"/>
  <c r="A440" i="42"/>
  <c r="P439" i="42"/>
  <c r="O439" i="42"/>
  <c r="H439" i="42"/>
  <c r="A439" i="42"/>
  <c r="P438" i="42"/>
  <c r="O438" i="42"/>
  <c r="H438" i="42"/>
  <c r="A438" i="42"/>
  <c r="P437" i="42"/>
  <c r="O437" i="42"/>
  <c r="H437" i="42"/>
  <c r="A437" i="42"/>
  <c r="P436" i="42"/>
  <c r="O436" i="42"/>
  <c r="H436" i="42"/>
  <c r="A436" i="42"/>
  <c r="P435" i="42"/>
  <c r="O435" i="42"/>
  <c r="H435" i="42"/>
  <c r="A435" i="42"/>
  <c r="P434" i="42"/>
  <c r="O434" i="42"/>
  <c r="H434" i="42"/>
  <c r="A434" i="42"/>
  <c r="P433" i="42"/>
  <c r="O433" i="42"/>
  <c r="H433" i="42"/>
  <c r="A433" i="42"/>
  <c r="P432" i="42"/>
  <c r="O432" i="42"/>
  <c r="H432" i="42"/>
  <c r="A432" i="42"/>
  <c r="P431" i="42"/>
  <c r="O431" i="42"/>
  <c r="H431" i="42"/>
  <c r="A431" i="42"/>
  <c r="P430" i="42"/>
  <c r="O430" i="42"/>
  <c r="H430" i="42"/>
  <c r="A430" i="42"/>
  <c r="P429" i="42"/>
  <c r="O429" i="42"/>
  <c r="A429" i="42"/>
  <c r="P428" i="42"/>
  <c r="O428" i="42"/>
  <c r="H428" i="42"/>
  <c r="H429" i="42" s="1"/>
  <c r="A428" i="42"/>
  <c r="P427" i="42"/>
  <c r="O427" i="42"/>
  <c r="H427" i="42"/>
  <c r="A427" i="42"/>
  <c r="P426" i="42"/>
  <c r="O426" i="42"/>
  <c r="H426" i="42"/>
  <c r="A426" i="42"/>
  <c r="P425" i="42"/>
  <c r="O425" i="42"/>
  <c r="H425" i="42"/>
  <c r="A425" i="42"/>
  <c r="P424" i="42"/>
  <c r="O424" i="42"/>
  <c r="H424" i="42"/>
  <c r="A424" i="42"/>
  <c r="P423" i="42"/>
  <c r="O423" i="42"/>
  <c r="H423" i="42"/>
  <c r="A423" i="42"/>
  <c r="P422" i="42"/>
  <c r="O422" i="42"/>
  <c r="A422" i="42"/>
  <c r="P421" i="42"/>
  <c r="O421" i="42"/>
  <c r="A421" i="42"/>
  <c r="P420" i="42"/>
  <c r="O420" i="42"/>
  <c r="A420" i="42"/>
  <c r="P419" i="42"/>
  <c r="O419" i="42"/>
  <c r="H419" i="42"/>
  <c r="H420" i="42" s="1"/>
  <c r="H421" i="42" s="1"/>
  <c r="H422" i="42" s="1"/>
  <c r="A419" i="42"/>
  <c r="P418" i="42"/>
  <c r="O418" i="42"/>
  <c r="H418" i="42"/>
  <c r="A418" i="42"/>
  <c r="P417" i="42"/>
  <c r="O417" i="42"/>
  <c r="H417" i="42"/>
  <c r="A417" i="42"/>
  <c r="P416" i="42"/>
  <c r="O416" i="42"/>
  <c r="A416" i="42"/>
  <c r="P415" i="42"/>
  <c r="O415" i="42"/>
  <c r="A415" i="42"/>
  <c r="P414" i="42"/>
  <c r="O414" i="42"/>
  <c r="H414" i="42"/>
  <c r="H415" i="42" s="1"/>
  <c r="H416" i="42" s="1"/>
  <c r="A414" i="42"/>
  <c r="P413" i="42"/>
  <c r="O413" i="42"/>
  <c r="H413" i="42"/>
  <c r="A413" i="42"/>
  <c r="P412" i="42"/>
  <c r="O412" i="42"/>
  <c r="H412" i="42"/>
  <c r="A412" i="42"/>
  <c r="P411" i="42"/>
  <c r="O411" i="42"/>
  <c r="A411" i="42"/>
  <c r="P410" i="42"/>
  <c r="O410" i="42"/>
  <c r="H410" i="42"/>
  <c r="H411" i="42" s="1"/>
  <c r="A410" i="42"/>
  <c r="P409" i="42"/>
  <c r="O409" i="42"/>
  <c r="A409" i="42"/>
  <c r="P408" i="42"/>
  <c r="O408" i="42"/>
  <c r="H408" i="42"/>
  <c r="H409" i="42" s="1"/>
  <c r="A408" i="42"/>
  <c r="P407" i="42"/>
  <c r="O407" i="42"/>
  <c r="H407" i="42"/>
  <c r="A407" i="42"/>
  <c r="P406" i="42"/>
  <c r="O406" i="42"/>
  <c r="A406" i="42"/>
  <c r="P405" i="42"/>
  <c r="O405" i="42"/>
  <c r="A405" i="42"/>
  <c r="P404" i="42"/>
  <c r="O404" i="42"/>
  <c r="H404" i="42"/>
  <c r="H405" i="42" s="1"/>
  <c r="H406" i="42" s="1"/>
  <c r="A404" i="42"/>
  <c r="P403" i="42"/>
  <c r="O403" i="42"/>
  <c r="A403" i="42"/>
  <c r="P402" i="42"/>
  <c r="O402" i="42"/>
  <c r="A402" i="42"/>
  <c r="P401" i="42"/>
  <c r="O401" i="42"/>
  <c r="H401" i="42"/>
  <c r="H402" i="42" s="1"/>
  <c r="H403" i="42" s="1"/>
  <c r="A401" i="42"/>
  <c r="P400" i="42"/>
  <c r="O400" i="42"/>
  <c r="A400" i="42"/>
  <c r="P399" i="42"/>
  <c r="O399" i="42"/>
  <c r="A399" i="42"/>
  <c r="P398" i="42"/>
  <c r="O398" i="42"/>
  <c r="H398" i="42"/>
  <c r="H399" i="42" s="1"/>
  <c r="H400" i="42" s="1"/>
  <c r="A398" i="42"/>
  <c r="P397" i="42"/>
  <c r="O397" i="42"/>
  <c r="H397" i="42"/>
  <c r="A397" i="42"/>
  <c r="P396" i="42"/>
  <c r="O396" i="42"/>
  <c r="H396" i="42"/>
  <c r="A396" i="42"/>
  <c r="P395" i="42"/>
  <c r="O395" i="42"/>
  <c r="H395" i="42"/>
  <c r="A395" i="42"/>
  <c r="P394" i="42"/>
  <c r="O394" i="42"/>
  <c r="A394" i="42"/>
  <c r="P393" i="42"/>
  <c r="O393" i="42"/>
  <c r="A393" i="42"/>
  <c r="P392" i="42"/>
  <c r="O392" i="42"/>
  <c r="H392" i="42"/>
  <c r="H393" i="42" s="1"/>
  <c r="H394" i="42" s="1"/>
  <c r="A392" i="42"/>
  <c r="P391" i="42"/>
  <c r="O391" i="42"/>
  <c r="H391" i="42"/>
  <c r="A391" i="42"/>
  <c r="P390" i="42"/>
  <c r="O390" i="42"/>
  <c r="A390" i="42"/>
  <c r="P389" i="42"/>
  <c r="O389" i="42"/>
  <c r="H389" i="42"/>
  <c r="H390" i="42" s="1"/>
  <c r="A389" i="42"/>
  <c r="P388" i="42"/>
  <c r="O388" i="42"/>
  <c r="H388" i="42"/>
  <c r="A388" i="42"/>
  <c r="P387" i="42"/>
  <c r="O387" i="42"/>
  <c r="A387" i="42"/>
  <c r="P386" i="42"/>
  <c r="O386" i="42"/>
  <c r="H386" i="42"/>
  <c r="H387" i="42" s="1"/>
  <c r="P385" i="42"/>
  <c r="O385" i="42"/>
  <c r="H385" i="42"/>
  <c r="A385" i="42"/>
  <c r="P384" i="42"/>
  <c r="O384" i="42"/>
  <c r="H384" i="42"/>
  <c r="A384" i="42"/>
  <c r="P383" i="42"/>
  <c r="O383" i="42"/>
  <c r="A383" i="42"/>
  <c r="P382" i="42"/>
  <c r="O382" i="42"/>
  <c r="A382" i="42"/>
  <c r="P381" i="42"/>
  <c r="O381" i="42"/>
  <c r="A381" i="42"/>
  <c r="P380" i="42"/>
  <c r="O380" i="42"/>
  <c r="H380" i="42"/>
  <c r="H381" i="42" s="1"/>
  <c r="H382" i="42" s="1"/>
  <c r="H383" i="42" s="1"/>
  <c r="A380" i="42"/>
  <c r="P379" i="42"/>
  <c r="O379" i="42"/>
  <c r="H379" i="42"/>
  <c r="A379" i="42"/>
  <c r="P378" i="42"/>
  <c r="O378" i="42"/>
  <c r="H378" i="42"/>
  <c r="A378" i="42"/>
  <c r="P377" i="42"/>
  <c r="O377" i="42"/>
  <c r="H377" i="42"/>
  <c r="A377" i="42"/>
  <c r="P376" i="42"/>
  <c r="O376" i="42"/>
  <c r="A376" i="42"/>
  <c r="P375" i="42"/>
  <c r="O375" i="42"/>
  <c r="H375" i="42"/>
  <c r="H376" i="42" s="1"/>
  <c r="A375" i="42"/>
  <c r="P374" i="42"/>
  <c r="O374" i="42"/>
  <c r="H374" i="42"/>
  <c r="A374" i="42"/>
  <c r="P373" i="42"/>
  <c r="O373" i="42"/>
  <c r="A373" i="42"/>
  <c r="P372" i="42"/>
  <c r="O372" i="42"/>
  <c r="H372" i="42"/>
  <c r="H373" i="42" s="1"/>
  <c r="A372" i="42"/>
  <c r="P371" i="42"/>
  <c r="O371" i="42"/>
  <c r="H371" i="42"/>
  <c r="A371" i="42"/>
  <c r="P370" i="42"/>
  <c r="O370" i="42"/>
  <c r="A370" i="42"/>
  <c r="P369" i="42"/>
  <c r="O369" i="42"/>
  <c r="H369" i="42"/>
  <c r="H370" i="42" s="1"/>
  <c r="A369" i="42"/>
  <c r="P368" i="42"/>
  <c r="O368" i="42"/>
  <c r="H368" i="42"/>
  <c r="A368" i="42"/>
  <c r="P367" i="42"/>
  <c r="O367" i="42"/>
  <c r="A367" i="42"/>
  <c r="P366" i="42"/>
  <c r="O366" i="42"/>
  <c r="A366" i="42"/>
  <c r="P365" i="42"/>
  <c r="O365" i="42"/>
  <c r="A365" i="42"/>
  <c r="P364" i="42"/>
  <c r="O364" i="42"/>
  <c r="H364" i="42"/>
  <c r="H365" i="42" s="1"/>
  <c r="H366" i="42" s="1"/>
  <c r="H367" i="42" s="1"/>
  <c r="A364" i="42"/>
  <c r="P363" i="42"/>
  <c r="O363" i="42"/>
  <c r="H363" i="42"/>
  <c r="A363" i="42"/>
  <c r="P362" i="42"/>
  <c r="O362" i="42"/>
  <c r="A362" i="42"/>
  <c r="P361" i="42"/>
  <c r="O361" i="42"/>
  <c r="H361" i="42"/>
  <c r="H362" i="42" s="1"/>
  <c r="A361" i="42"/>
  <c r="P360" i="42"/>
  <c r="O360" i="42"/>
  <c r="H360" i="42"/>
  <c r="A360" i="42"/>
  <c r="P359" i="42"/>
  <c r="O359" i="42"/>
  <c r="A359" i="42"/>
  <c r="P358" i="42"/>
  <c r="O358" i="42"/>
  <c r="H358" i="42"/>
  <c r="H359" i="42" s="1"/>
  <c r="A358" i="42"/>
  <c r="P357" i="42"/>
  <c r="O357" i="42"/>
  <c r="H357" i="42"/>
  <c r="A357" i="42"/>
  <c r="P356" i="42"/>
  <c r="O356" i="42"/>
  <c r="H356" i="42"/>
  <c r="A356" i="42"/>
  <c r="P355" i="42"/>
  <c r="O355" i="42"/>
  <c r="H355" i="42"/>
  <c r="A355" i="42"/>
  <c r="P354" i="42"/>
  <c r="O354" i="42"/>
  <c r="A354" i="42"/>
  <c r="P353" i="42"/>
  <c r="O353" i="42"/>
  <c r="A353" i="42"/>
  <c r="P352" i="42"/>
  <c r="O352" i="42"/>
  <c r="H352" i="42"/>
  <c r="H353" i="42" s="1"/>
  <c r="H354" i="42" s="1"/>
  <c r="A352" i="42"/>
  <c r="P351" i="42"/>
  <c r="O351" i="42"/>
  <c r="H351" i="42"/>
  <c r="A351" i="42"/>
  <c r="P350" i="42"/>
  <c r="O350" i="42"/>
  <c r="H350" i="42"/>
  <c r="A350" i="42"/>
  <c r="P349" i="42"/>
  <c r="O349" i="42"/>
  <c r="A349" i="42"/>
  <c r="P348" i="42"/>
  <c r="O348" i="42"/>
  <c r="H348" i="42"/>
  <c r="H349" i="42" s="1"/>
  <c r="A348" i="42"/>
  <c r="P347" i="42"/>
  <c r="O347" i="42"/>
  <c r="A347" i="42"/>
  <c r="P346" i="42"/>
  <c r="O346" i="42"/>
  <c r="H346" i="42"/>
  <c r="H347" i="42" s="1"/>
  <c r="A346" i="42"/>
  <c r="P345" i="42"/>
  <c r="O345" i="42"/>
  <c r="H345" i="42"/>
  <c r="A345" i="42"/>
  <c r="P344" i="42"/>
  <c r="O344" i="42"/>
  <c r="H344" i="42"/>
  <c r="A344" i="42"/>
  <c r="P343" i="42"/>
  <c r="O343" i="42"/>
  <c r="A343" i="42"/>
  <c r="P342" i="42"/>
  <c r="O342" i="42"/>
  <c r="H342" i="42"/>
  <c r="H343" i="42" s="1"/>
  <c r="A342" i="42"/>
  <c r="P341" i="42"/>
  <c r="O341" i="42"/>
  <c r="A341" i="42"/>
  <c r="P340" i="42"/>
  <c r="O340" i="42"/>
  <c r="H340" i="42"/>
  <c r="H341" i="42" s="1"/>
  <c r="A340" i="42"/>
  <c r="P339" i="42"/>
  <c r="O339" i="42"/>
  <c r="A339" i="42"/>
  <c r="P338" i="42"/>
  <c r="O338" i="42"/>
  <c r="H338" i="42"/>
  <c r="H339" i="42" s="1"/>
  <c r="A338" i="42"/>
  <c r="P337" i="42"/>
  <c r="O337" i="42"/>
  <c r="A337" i="42"/>
  <c r="P336" i="42"/>
  <c r="O336" i="42"/>
  <c r="H336" i="42"/>
  <c r="H337" i="42" s="1"/>
  <c r="A336" i="42"/>
  <c r="P335" i="42"/>
  <c r="O335" i="42"/>
  <c r="H335" i="42"/>
  <c r="P334" i="42"/>
  <c r="O334" i="42"/>
  <c r="H334" i="42"/>
  <c r="A334" i="42"/>
  <c r="P333" i="42"/>
  <c r="O333" i="42"/>
  <c r="A333" i="42"/>
  <c r="P332" i="42"/>
  <c r="O332" i="42"/>
  <c r="H332" i="42"/>
  <c r="H333" i="42" s="1"/>
  <c r="A332" i="42"/>
  <c r="P331" i="42"/>
  <c r="O331" i="42"/>
  <c r="H331" i="42"/>
  <c r="A331" i="42"/>
  <c r="P330" i="42"/>
  <c r="O330" i="42"/>
  <c r="A330" i="42"/>
  <c r="P329" i="42"/>
  <c r="O329" i="42"/>
  <c r="H329" i="42"/>
  <c r="H330" i="42" s="1"/>
  <c r="A329" i="42"/>
  <c r="P328" i="42"/>
  <c r="O328" i="42"/>
  <c r="H328" i="42"/>
  <c r="A328" i="42"/>
  <c r="P327" i="42"/>
  <c r="O327" i="42"/>
  <c r="H327" i="42"/>
  <c r="A327" i="42"/>
  <c r="P326" i="42"/>
  <c r="O326" i="42"/>
  <c r="H326" i="42"/>
  <c r="A326" i="42"/>
  <c r="P325" i="42"/>
  <c r="O325" i="42"/>
  <c r="P324" i="42"/>
  <c r="O324" i="42"/>
  <c r="H324" i="42"/>
  <c r="H325" i="42" s="1"/>
  <c r="A324" i="42"/>
  <c r="P323" i="42"/>
  <c r="O323" i="42"/>
  <c r="A323" i="42"/>
  <c r="P322" i="42"/>
  <c r="O322" i="42"/>
  <c r="A322" i="42"/>
  <c r="P321" i="42"/>
  <c r="O321" i="42"/>
  <c r="A321" i="42"/>
  <c r="P320" i="42"/>
  <c r="O320" i="42"/>
  <c r="H320" i="42"/>
  <c r="H321" i="42" s="1"/>
  <c r="H322" i="42" s="1"/>
  <c r="H323" i="42" s="1"/>
  <c r="A320" i="42"/>
  <c r="P319" i="42"/>
  <c r="O319" i="42"/>
  <c r="H319" i="42"/>
  <c r="A319" i="42"/>
  <c r="P318" i="42"/>
  <c r="O318" i="42"/>
  <c r="H318" i="42"/>
  <c r="A318" i="42"/>
  <c r="P317" i="42"/>
  <c r="O317" i="42"/>
  <c r="H317" i="42"/>
  <c r="A317" i="42"/>
  <c r="P316" i="42"/>
  <c r="O316" i="42"/>
  <c r="H316" i="42"/>
  <c r="A316" i="42"/>
  <c r="P315" i="42"/>
  <c r="O315" i="42"/>
  <c r="H315" i="42"/>
  <c r="P314" i="42"/>
  <c r="O314" i="42"/>
  <c r="H314" i="42"/>
  <c r="P313" i="42"/>
  <c r="O313" i="42"/>
  <c r="H313" i="42"/>
  <c r="A313" i="42"/>
  <c r="P312" i="42"/>
  <c r="O312" i="42"/>
  <c r="H312" i="42"/>
  <c r="A312" i="42"/>
  <c r="P311" i="42"/>
  <c r="O311" i="42"/>
  <c r="A311" i="42"/>
  <c r="P310" i="42"/>
  <c r="O310" i="42"/>
  <c r="H310" i="42"/>
  <c r="H311" i="42" s="1"/>
  <c r="A310" i="42"/>
  <c r="P309" i="42"/>
  <c r="O309" i="42"/>
  <c r="H309" i="42"/>
  <c r="A309" i="42"/>
  <c r="P308" i="42"/>
  <c r="O308" i="42"/>
  <c r="A308" i="42"/>
  <c r="P307" i="42"/>
  <c r="O307" i="42"/>
  <c r="H307" i="42"/>
  <c r="H308" i="42" s="1"/>
  <c r="A307" i="42"/>
  <c r="P306" i="42"/>
  <c r="O306" i="42"/>
  <c r="A306" i="42"/>
  <c r="P305" i="42"/>
  <c r="O305" i="42"/>
  <c r="H305" i="42"/>
  <c r="H306" i="42" s="1"/>
  <c r="A305" i="42"/>
  <c r="P304" i="42"/>
  <c r="O304" i="42"/>
  <c r="H304" i="42"/>
  <c r="A304" i="42"/>
  <c r="P303" i="42"/>
  <c r="O303" i="42"/>
  <c r="H303" i="42"/>
  <c r="A303" i="42"/>
  <c r="P302" i="42"/>
  <c r="O302" i="42"/>
  <c r="H302" i="42"/>
  <c r="A302" i="42"/>
  <c r="P301" i="42"/>
  <c r="O301" i="42"/>
  <c r="A301" i="42"/>
  <c r="P300" i="42"/>
  <c r="O300" i="42"/>
  <c r="H300" i="42"/>
  <c r="H301" i="42" s="1"/>
  <c r="A300" i="42"/>
  <c r="P299" i="42"/>
  <c r="O299" i="42"/>
  <c r="H299" i="42"/>
  <c r="A299" i="42"/>
  <c r="P298" i="42"/>
  <c r="O298" i="42"/>
  <c r="H298" i="42"/>
  <c r="A298" i="42"/>
  <c r="P297" i="42"/>
  <c r="O297" i="42"/>
  <c r="A297" i="42"/>
  <c r="P296" i="42"/>
  <c r="O296" i="42"/>
  <c r="A296" i="42"/>
  <c r="P295" i="42"/>
  <c r="O295" i="42"/>
  <c r="A295" i="42"/>
  <c r="P294" i="42"/>
  <c r="O294" i="42"/>
  <c r="A294" i="42"/>
  <c r="P293" i="42"/>
  <c r="O293" i="42"/>
  <c r="H293" i="42"/>
  <c r="H294" i="42" s="1"/>
  <c r="H295" i="42" s="1"/>
  <c r="H296" i="42" s="1"/>
  <c r="H297" i="42" s="1"/>
  <c r="A293" i="42"/>
  <c r="P292" i="42"/>
  <c r="O292" i="42"/>
  <c r="H292" i="42"/>
  <c r="A292" i="42"/>
  <c r="P291" i="42"/>
  <c r="O291" i="42"/>
  <c r="H291" i="42"/>
  <c r="A291" i="42"/>
  <c r="P290" i="42"/>
  <c r="O290" i="42"/>
  <c r="H290" i="42"/>
  <c r="A290" i="42"/>
  <c r="P289" i="42"/>
  <c r="O289" i="42"/>
  <c r="H289" i="42"/>
  <c r="A289" i="42"/>
  <c r="P288" i="42"/>
  <c r="O288" i="42"/>
  <c r="H288" i="42"/>
  <c r="A288" i="42"/>
  <c r="P287" i="42"/>
  <c r="O287" i="42"/>
  <c r="A287" i="42"/>
  <c r="P286" i="42"/>
  <c r="O286" i="42"/>
  <c r="A286" i="42"/>
  <c r="P285" i="42"/>
  <c r="O285" i="42"/>
  <c r="H285" i="42"/>
  <c r="H286" i="42" s="1"/>
  <c r="H287" i="42" s="1"/>
  <c r="A285" i="42"/>
  <c r="P284" i="42"/>
  <c r="O284" i="42"/>
  <c r="A284" i="42"/>
  <c r="P283" i="42"/>
  <c r="O283" i="42"/>
  <c r="H283" i="42"/>
  <c r="H284" i="42" s="1"/>
  <c r="A283" i="42"/>
  <c r="P282" i="42"/>
  <c r="O282" i="42"/>
  <c r="H282" i="42"/>
  <c r="A282" i="42"/>
  <c r="P281" i="42"/>
  <c r="O281" i="42"/>
  <c r="H281" i="42"/>
  <c r="A281" i="42"/>
  <c r="P280" i="42"/>
  <c r="O280" i="42"/>
  <c r="A280" i="42"/>
  <c r="P279" i="42"/>
  <c r="O279" i="42"/>
  <c r="A279" i="42"/>
  <c r="P278" i="42"/>
  <c r="O278" i="42"/>
  <c r="H278" i="42"/>
  <c r="H279" i="42" s="1"/>
  <c r="H280" i="42" s="1"/>
  <c r="A278" i="42"/>
  <c r="P277" i="42"/>
  <c r="O277" i="42"/>
  <c r="H277" i="42"/>
  <c r="A277" i="42"/>
  <c r="P276" i="42"/>
  <c r="O276" i="42"/>
  <c r="A276" i="42"/>
  <c r="P275" i="42"/>
  <c r="O275" i="42"/>
  <c r="A275" i="42"/>
  <c r="P274" i="42"/>
  <c r="O274" i="42"/>
  <c r="H274" i="42"/>
  <c r="H275" i="42" s="1"/>
  <c r="H276" i="42" s="1"/>
  <c r="A274" i="42"/>
  <c r="P273" i="42"/>
  <c r="O273" i="42"/>
  <c r="A273" i="42"/>
  <c r="P272" i="42"/>
  <c r="O272" i="42"/>
  <c r="A272" i="42"/>
  <c r="P271" i="42"/>
  <c r="O271" i="42"/>
  <c r="H271" i="42"/>
  <c r="H272" i="42" s="1"/>
  <c r="H273" i="42" s="1"/>
  <c r="A271" i="42"/>
  <c r="P270" i="42"/>
  <c r="O270" i="42"/>
  <c r="A270" i="42"/>
  <c r="P269" i="42"/>
  <c r="O269" i="42"/>
  <c r="A269" i="42"/>
  <c r="P268" i="42"/>
  <c r="O268" i="42"/>
  <c r="H268" i="42"/>
  <c r="H269" i="42" s="1"/>
  <c r="H270" i="42" s="1"/>
  <c r="A268" i="42"/>
  <c r="P267" i="42"/>
  <c r="O267" i="42"/>
  <c r="H267" i="42"/>
  <c r="A267" i="42"/>
  <c r="P266" i="42"/>
  <c r="O266" i="42"/>
  <c r="A266" i="42"/>
  <c r="P265" i="42"/>
  <c r="O265" i="42"/>
  <c r="H265" i="42"/>
  <c r="H266" i="42" s="1"/>
  <c r="A265" i="42"/>
  <c r="P264" i="42"/>
  <c r="O264" i="42"/>
  <c r="H264" i="42"/>
  <c r="A264" i="42"/>
  <c r="P263" i="42"/>
  <c r="O263" i="42"/>
  <c r="A263" i="42"/>
  <c r="P262" i="42"/>
  <c r="O262" i="42"/>
  <c r="A262" i="42"/>
  <c r="P261" i="42"/>
  <c r="O261" i="42"/>
  <c r="H261" i="42"/>
  <c r="H262" i="42" s="1"/>
  <c r="H263" i="42" s="1"/>
  <c r="A261" i="42"/>
  <c r="P260" i="42"/>
  <c r="O260" i="42"/>
  <c r="A260" i="42"/>
  <c r="P259" i="42"/>
  <c r="O259" i="42"/>
  <c r="H259" i="42"/>
  <c r="H260" i="42" s="1"/>
  <c r="A259" i="42"/>
  <c r="P258" i="42"/>
  <c r="O258" i="42"/>
  <c r="H258" i="42"/>
  <c r="A258" i="42"/>
  <c r="P257" i="42"/>
  <c r="O257" i="42"/>
  <c r="H257" i="42"/>
  <c r="A257" i="42"/>
  <c r="P256" i="42"/>
  <c r="O256" i="42"/>
  <c r="A256" i="42"/>
  <c r="P255" i="42"/>
  <c r="O255" i="42"/>
  <c r="A255" i="42"/>
  <c r="P254" i="42"/>
  <c r="O254" i="42"/>
  <c r="A254" i="42"/>
  <c r="P253" i="42"/>
  <c r="O253" i="42"/>
  <c r="H253" i="42"/>
  <c r="H254" i="42" s="1"/>
  <c r="H255" i="42" s="1"/>
  <c r="H256" i="42" s="1"/>
  <c r="A253" i="42"/>
  <c r="P252" i="42"/>
  <c r="O252" i="42"/>
  <c r="H252" i="42"/>
  <c r="A252" i="42"/>
  <c r="P251" i="42"/>
  <c r="O251" i="42"/>
  <c r="A251" i="42"/>
  <c r="P250" i="42"/>
  <c r="O250" i="42"/>
  <c r="H250" i="42"/>
  <c r="H251" i="42" s="1"/>
  <c r="A250" i="42"/>
  <c r="P249" i="42"/>
  <c r="O249" i="42"/>
  <c r="A249" i="42"/>
  <c r="P248" i="42"/>
  <c r="O248" i="42"/>
  <c r="H248" i="42"/>
  <c r="H249" i="42" s="1"/>
  <c r="A248" i="42"/>
  <c r="P247" i="42"/>
  <c r="O247" i="42"/>
  <c r="A247" i="42"/>
  <c r="P246" i="42"/>
  <c r="O246" i="42"/>
  <c r="A246" i="42"/>
  <c r="P245" i="42"/>
  <c r="O245" i="42"/>
  <c r="H245" i="42"/>
  <c r="H246" i="42" s="1"/>
  <c r="H247" i="42" s="1"/>
  <c r="A245" i="42"/>
  <c r="P244" i="42"/>
  <c r="O244" i="42"/>
  <c r="A244" i="42"/>
  <c r="P243" i="42"/>
  <c r="O243" i="42"/>
  <c r="A243" i="42"/>
  <c r="P242" i="42"/>
  <c r="O242" i="42"/>
  <c r="A242" i="42"/>
  <c r="P241" i="42"/>
  <c r="O241" i="42"/>
  <c r="H241" i="42"/>
  <c r="H242" i="42" s="1"/>
  <c r="H243" i="42" s="1"/>
  <c r="H244" i="42" s="1"/>
  <c r="A241" i="42"/>
  <c r="P240" i="42"/>
  <c r="O240" i="42"/>
  <c r="A240" i="42"/>
  <c r="P239" i="42"/>
  <c r="O239" i="42"/>
  <c r="H239" i="42"/>
  <c r="H240" i="42" s="1"/>
  <c r="A239" i="42"/>
  <c r="P238" i="42"/>
  <c r="O238" i="42"/>
  <c r="A238" i="42"/>
  <c r="P237" i="42"/>
  <c r="O237" i="42"/>
  <c r="A237" i="42"/>
  <c r="P236" i="42"/>
  <c r="O236" i="42"/>
  <c r="H236" i="42"/>
  <c r="H237" i="42" s="1"/>
  <c r="H238" i="42" s="1"/>
  <c r="A236" i="42"/>
  <c r="P235" i="42"/>
  <c r="O235" i="42"/>
  <c r="H235" i="42"/>
  <c r="A235" i="42"/>
  <c r="P234" i="42"/>
  <c r="O234" i="42"/>
  <c r="H234" i="42"/>
  <c r="A234" i="42"/>
  <c r="P233" i="42"/>
  <c r="O233" i="42"/>
  <c r="H233" i="42"/>
  <c r="A233" i="42"/>
  <c r="P232" i="42"/>
  <c r="O232" i="42"/>
  <c r="H232" i="42"/>
  <c r="A232" i="42"/>
  <c r="P231" i="42"/>
  <c r="O231" i="42"/>
  <c r="A231" i="42"/>
  <c r="P230" i="42"/>
  <c r="O230" i="42"/>
  <c r="A230" i="42"/>
  <c r="P229" i="42"/>
  <c r="O229" i="42"/>
  <c r="H229" i="42"/>
  <c r="H230" i="42" s="1"/>
  <c r="H231" i="42" s="1"/>
  <c r="A229" i="42"/>
  <c r="P228" i="42"/>
  <c r="O228" i="42"/>
  <c r="H228" i="42"/>
  <c r="A228" i="42"/>
  <c r="P227" i="42"/>
  <c r="O227" i="42"/>
  <c r="H227" i="42"/>
  <c r="A227" i="42"/>
  <c r="P226" i="42"/>
  <c r="O226" i="42"/>
  <c r="H226" i="42"/>
  <c r="A226" i="42"/>
  <c r="P225" i="42"/>
  <c r="O225" i="42"/>
  <c r="H225" i="42"/>
  <c r="A225" i="42"/>
  <c r="P224" i="42"/>
  <c r="O224" i="42"/>
  <c r="A224" i="42"/>
  <c r="P223" i="42"/>
  <c r="O223" i="42"/>
  <c r="H223" i="42"/>
  <c r="H224" i="42" s="1"/>
  <c r="A223" i="42"/>
  <c r="P222" i="42"/>
  <c r="O222" i="42"/>
  <c r="H222" i="42"/>
  <c r="A222" i="42"/>
  <c r="P221" i="42"/>
  <c r="O221" i="42"/>
  <c r="H221" i="42"/>
  <c r="A221" i="42"/>
  <c r="P220" i="42"/>
  <c r="O220" i="42"/>
  <c r="H220" i="42"/>
  <c r="A220" i="42"/>
  <c r="P219" i="42"/>
  <c r="O219" i="42"/>
  <c r="H219" i="42"/>
  <c r="A219" i="42"/>
  <c r="P218" i="42"/>
  <c r="O218" i="42"/>
  <c r="A218" i="42"/>
  <c r="P217" i="42"/>
  <c r="O217" i="42"/>
  <c r="H217" i="42"/>
  <c r="H218" i="42" s="1"/>
  <c r="A217" i="42"/>
  <c r="P216" i="42"/>
  <c r="O216" i="42"/>
  <c r="H216" i="42"/>
  <c r="A216" i="42"/>
  <c r="P215" i="42"/>
  <c r="O215" i="42"/>
  <c r="A215" i="42"/>
  <c r="P214" i="42"/>
  <c r="O214" i="42"/>
  <c r="H214" i="42"/>
  <c r="H215" i="42" s="1"/>
  <c r="A214" i="42"/>
  <c r="P213" i="42"/>
  <c r="O213" i="42"/>
  <c r="A213" i="42"/>
  <c r="P212" i="42"/>
  <c r="O212" i="42"/>
  <c r="H212" i="42"/>
  <c r="H213" i="42" s="1"/>
  <c r="A212" i="42"/>
  <c r="P211" i="42"/>
  <c r="O211" i="42"/>
  <c r="H211" i="42"/>
  <c r="A211" i="42"/>
  <c r="P210" i="42"/>
  <c r="O210" i="42"/>
  <c r="A210" i="42"/>
  <c r="P209" i="42"/>
  <c r="O209" i="42"/>
  <c r="A209" i="42"/>
  <c r="P208" i="42"/>
  <c r="O208" i="42"/>
  <c r="H208" i="42"/>
  <c r="H209" i="42" s="1"/>
  <c r="H210" i="42" s="1"/>
  <c r="A208" i="42"/>
  <c r="P207" i="42"/>
  <c r="O207" i="42"/>
  <c r="A207" i="42"/>
  <c r="P206" i="42"/>
  <c r="O206" i="42"/>
  <c r="A206" i="42"/>
  <c r="P205" i="42"/>
  <c r="O205" i="42"/>
  <c r="H205" i="42"/>
  <c r="H206" i="42" s="1"/>
  <c r="H207" i="42" s="1"/>
  <c r="A205" i="42"/>
  <c r="P204" i="42"/>
  <c r="O204" i="42"/>
  <c r="A204" i="42"/>
  <c r="P203" i="42"/>
  <c r="O203" i="42"/>
  <c r="A203" i="42"/>
  <c r="P202" i="42"/>
  <c r="O202" i="42"/>
  <c r="H202" i="42"/>
  <c r="H203" i="42" s="1"/>
  <c r="H204" i="42" s="1"/>
  <c r="A202" i="42"/>
  <c r="P201" i="42"/>
  <c r="O201" i="42"/>
  <c r="H201" i="42"/>
  <c r="A201" i="42"/>
  <c r="P200" i="42"/>
  <c r="O200" i="42"/>
  <c r="A200" i="42"/>
  <c r="P199" i="42"/>
  <c r="O199" i="42"/>
  <c r="H199" i="42"/>
  <c r="H200" i="42" s="1"/>
  <c r="A199" i="42"/>
  <c r="P198" i="42"/>
  <c r="O198" i="42"/>
  <c r="A198" i="42"/>
  <c r="P197" i="42"/>
  <c r="O197" i="42"/>
  <c r="H197" i="42"/>
  <c r="H198" i="42" s="1"/>
  <c r="A197" i="42"/>
  <c r="P196" i="42"/>
  <c r="O196" i="42"/>
  <c r="H196" i="42"/>
  <c r="A196" i="42"/>
  <c r="P195" i="42"/>
  <c r="O195" i="42"/>
  <c r="H195" i="42"/>
  <c r="A195" i="42"/>
  <c r="P194" i="42"/>
  <c r="O194" i="42"/>
  <c r="A194" i="42"/>
  <c r="P193" i="42"/>
  <c r="O193" i="42"/>
  <c r="A193" i="42"/>
  <c r="P192" i="42"/>
  <c r="O192" i="42"/>
  <c r="H192" i="42"/>
  <c r="H193" i="42" s="1"/>
  <c r="H194" i="42" s="1"/>
  <c r="A192" i="42"/>
  <c r="P191" i="42"/>
  <c r="O191" i="42"/>
  <c r="H191" i="42"/>
  <c r="A191" i="42"/>
  <c r="P190" i="42"/>
  <c r="O190" i="42"/>
  <c r="H190" i="42"/>
  <c r="A190" i="42"/>
  <c r="P189" i="42"/>
  <c r="O189" i="42"/>
  <c r="H189" i="42"/>
  <c r="A189" i="42"/>
  <c r="P188" i="42"/>
  <c r="O188" i="42"/>
  <c r="H188" i="42"/>
  <c r="A188" i="42"/>
  <c r="P187" i="42"/>
  <c r="O187" i="42"/>
  <c r="H187" i="42"/>
  <c r="A187" i="42"/>
  <c r="P186" i="42"/>
  <c r="O186" i="42"/>
  <c r="A186" i="42"/>
  <c r="P185" i="42"/>
  <c r="O185" i="42"/>
  <c r="H185" i="42"/>
  <c r="H186" i="42" s="1"/>
  <c r="A185" i="42"/>
  <c r="P184" i="42"/>
  <c r="O184" i="42"/>
  <c r="A184" i="42"/>
  <c r="P183" i="42"/>
  <c r="O183" i="42"/>
  <c r="A183" i="42"/>
  <c r="P182" i="42"/>
  <c r="O182" i="42"/>
  <c r="H182" i="42"/>
  <c r="H183" i="42" s="1"/>
  <c r="H184" i="42" s="1"/>
  <c r="A182" i="42"/>
  <c r="P181" i="42"/>
  <c r="O181" i="42"/>
  <c r="A181" i="42"/>
  <c r="P180" i="42"/>
  <c r="O180" i="42"/>
  <c r="H180" i="42"/>
  <c r="H181" i="42" s="1"/>
  <c r="A180" i="42"/>
  <c r="P179" i="42"/>
  <c r="O179" i="42"/>
  <c r="H179" i="42"/>
  <c r="A179" i="42"/>
  <c r="P178" i="42"/>
  <c r="O178" i="42"/>
  <c r="A178" i="42"/>
  <c r="P177" i="42"/>
  <c r="O177" i="42"/>
  <c r="A177" i="42"/>
  <c r="P176" i="42"/>
  <c r="O176" i="42"/>
  <c r="A176" i="42"/>
  <c r="P175" i="42"/>
  <c r="O175" i="42"/>
  <c r="H175" i="42"/>
  <c r="H176" i="42" s="1"/>
  <c r="H177" i="42" s="1"/>
  <c r="H178" i="42" s="1"/>
  <c r="A175" i="42"/>
  <c r="P174" i="42"/>
  <c r="O174" i="42"/>
  <c r="A174" i="42"/>
  <c r="P173" i="42"/>
  <c r="O173" i="42"/>
  <c r="H173" i="42"/>
  <c r="H174" i="42" s="1"/>
  <c r="A173" i="42"/>
  <c r="P172" i="42"/>
  <c r="O172" i="42"/>
  <c r="H172" i="42"/>
  <c r="A172" i="42"/>
  <c r="P171" i="42"/>
  <c r="O171" i="42"/>
  <c r="A171" i="42"/>
  <c r="P170" i="42"/>
  <c r="O170" i="42"/>
  <c r="A170" i="42"/>
  <c r="P169" i="42"/>
  <c r="O169" i="42"/>
  <c r="A169" i="42"/>
  <c r="P168" i="42"/>
  <c r="O168" i="42"/>
  <c r="H168" i="42"/>
  <c r="H169" i="42" s="1"/>
  <c r="H170" i="42" s="1"/>
  <c r="H171" i="42" s="1"/>
  <c r="A168" i="42"/>
  <c r="P167" i="42"/>
  <c r="O167" i="42"/>
  <c r="A167" i="42"/>
  <c r="P166" i="42"/>
  <c r="O166" i="42"/>
  <c r="A166" i="42"/>
  <c r="P165" i="42"/>
  <c r="O165" i="42"/>
  <c r="H165" i="42"/>
  <c r="H166" i="42" s="1"/>
  <c r="H167" i="42" s="1"/>
  <c r="A165" i="42"/>
  <c r="P164" i="42"/>
  <c r="O164" i="42"/>
  <c r="H164" i="42"/>
  <c r="A164" i="42"/>
  <c r="P163" i="42"/>
  <c r="O163" i="42"/>
  <c r="A163" i="42"/>
  <c r="P162" i="42"/>
  <c r="O162" i="42"/>
  <c r="H162" i="42"/>
  <c r="H163" i="42" s="1"/>
  <c r="A162" i="42"/>
  <c r="P161" i="42"/>
  <c r="O161" i="42"/>
  <c r="A161" i="42"/>
  <c r="P160" i="42"/>
  <c r="O160" i="42"/>
  <c r="H160" i="42"/>
  <c r="H161" i="42" s="1"/>
  <c r="A160" i="42"/>
  <c r="P159" i="42"/>
  <c r="O159" i="42"/>
  <c r="H159" i="42"/>
  <c r="A159" i="42"/>
  <c r="P158" i="42"/>
  <c r="O158" i="42"/>
  <c r="A158" i="42"/>
  <c r="P157" i="42"/>
  <c r="O157" i="42"/>
  <c r="A157" i="42"/>
  <c r="P156" i="42"/>
  <c r="O156" i="42"/>
  <c r="H156" i="42"/>
  <c r="H157" i="42" s="1"/>
  <c r="H158" i="42" s="1"/>
  <c r="A156" i="42"/>
  <c r="P155" i="42"/>
  <c r="O155" i="42"/>
  <c r="A155" i="42"/>
  <c r="P154" i="42"/>
  <c r="O154" i="42"/>
  <c r="H154" i="42"/>
  <c r="H155" i="42" s="1"/>
  <c r="A154" i="42"/>
  <c r="P153" i="42"/>
  <c r="O153" i="42"/>
  <c r="H153" i="42"/>
  <c r="A153" i="42"/>
  <c r="P152" i="42"/>
  <c r="O152" i="42"/>
  <c r="A152" i="42"/>
  <c r="P151" i="42"/>
  <c r="O151" i="42"/>
  <c r="A151" i="42"/>
  <c r="P150" i="42"/>
  <c r="O150" i="42"/>
  <c r="H150" i="42"/>
  <c r="H151" i="42" s="1"/>
  <c r="H152" i="42" s="1"/>
  <c r="A150" i="42"/>
  <c r="P149" i="42"/>
  <c r="O149" i="42"/>
  <c r="A149" i="42"/>
  <c r="P148" i="42"/>
  <c r="O148" i="42"/>
  <c r="A148" i="42"/>
  <c r="P147" i="42"/>
  <c r="O147" i="42"/>
  <c r="H147" i="42"/>
  <c r="H148" i="42" s="1"/>
  <c r="H149" i="42" s="1"/>
  <c r="A147" i="42"/>
  <c r="P146" i="42"/>
  <c r="O146" i="42"/>
  <c r="H146" i="42"/>
  <c r="A146" i="42"/>
  <c r="P145" i="42"/>
  <c r="O145" i="42"/>
  <c r="A145" i="42"/>
  <c r="P144" i="42"/>
  <c r="O144" i="42"/>
  <c r="A144" i="42"/>
  <c r="P143" i="42"/>
  <c r="O143" i="42"/>
  <c r="H143" i="42"/>
  <c r="H144" i="42" s="1"/>
  <c r="H145" i="42" s="1"/>
  <c r="A143" i="42"/>
  <c r="P142" i="42"/>
  <c r="O142" i="42"/>
  <c r="H142" i="42"/>
  <c r="A142" i="42"/>
  <c r="P141" i="42"/>
  <c r="O141" i="42"/>
  <c r="H141" i="42"/>
  <c r="A141" i="42"/>
  <c r="P140" i="42"/>
  <c r="O140" i="42"/>
  <c r="H140" i="42"/>
  <c r="A140" i="42"/>
  <c r="P139" i="42"/>
  <c r="O139" i="42"/>
  <c r="A139" i="42"/>
  <c r="P138" i="42"/>
  <c r="O138" i="42"/>
  <c r="A138" i="42"/>
  <c r="P137" i="42"/>
  <c r="O137" i="42"/>
  <c r="A137" i="42"/>
  <c r="P136" i="42"/>
  <c r="O136" i="42"/>
  <c r="H136" i="42"/>
  <c r="H137" i="42" s="1"/>
  <c r="H138" i="42" s="1"/>
  <c r="H139" i="42" s="1"/>
  <c r="A136" i="42"/>
  <c r="P135" i="42"/>
  <c r="O135" i="42"/>
  <c r="A135" i="42"/>
  <c r="P134" i="42"/>
  <c r="O134" i="42"/>
  <c r="H134" i="42"/>
  <c r="H135" i="42" s="1"/>
  <c r="A134" i="42"/>
  <c r="P133" i="42"/>
  <c r="O133" i="42"/>
  <c r="A133" i="42"/>
  <c r="P132" i="42"/>
  <c r="O132" i="42"/>
  <c r="H132" i="42"/>
  <c r="H133" i="42" s="1"/>
  <c r="A132" i="42"/>
  <c r="P131" i="42"/>
  <c r="O131" i="42"/>
  <c r="A131" i="42"/>
  <c r="P130" i="42"/>
  <c r="O130" i="42"/>
  <c r="A130" i="42"/>
  <c r="P129" i="42"/>
  <c r="O129" i="42"/>
  <c r="H129" i="42"/>
  <c r="H130" i="42" s="1"/>
  <c r="H131" i="42" s="1"/>
  <c r="A129" i="42"/>
  <c r="P128" i="42"/>
  <c r="O128" i="42"/>
  <c r="H128" i="42"/>
  <c r="A128" i="42"/>
  <c r="P127" i="42"/>
  <c r="O127" i="42"/>
  <c r="H127" i="42"/>
  <c r="A127" i="42"/>
  <c r="P126" i="42"/>
  <c r="O126" i="42"/>
  <c r="H126" i="42"/>
  <c r="A126" i="42"/>
  <c r="P125" i="42"/>
  <c r="O125" i="42"/>
  <c r="H125" i="42"/>
  <c r="A125" i="42"/>
  <c r="P124" i="42"/>
  <c r="O124" i="42"/>
  <c r="H124" i="42"/>
  <c r="A124" i="42"/>
  <c r="P123" i="42"/>
  <c r="O123" i="42"/>
  <c r="H123" i="42"/>
  <c r="A123" i="42"/>
  <c r="P122" i="42"/>
  <c r="O122" i="42"/>
  <c r="H122" i="42"/>
  <c r="A122" i="42"/>
  <c r="P121" i="42"/>
  <c r="O121" i="42"/>
  <c r="A121" i="42"/>
  <c r="P120" i="42"/>
  <c r="O120" i="42"/>
  <c r="H120" i="42"/>
  <c r="H121" i="42" s="1"/>
  <c r="A120" i="42"/>
  <c r="P119" i="42"/>
  <c r="O119" i="42"/>
  <c r="H119" i="42"/>
  <c r="A119" i="42"/>
  <c r="P118" i="42"/>
  <c r="O118" i="42"/>
  <c r="H118" i="42"/>
  <c r="A118" i="42"/>
  <c r="P117" i="42"/>
  <c r="O117" i="42"/>
  <c r="H117" i="42"/>
  <c r="P116" i="42"/>
  <c r="O116" i="42"/>
  <c r="H116" i="42"/>
  <c r="A116" i="42"/>
  <c r="P115" i="42"/>
  <c r="O115" i="42"/>
  <c r="H115" i="42"/>
  <c r="A115" i="42"/>
  <c r="P114" i="42"/>
  <c r="O114" i="42"/>
  <c r="H114" i="42"/>
  <c r="A114" i="42"/>
  <c r="P113" i="42"/>
  <c r="O113" i="42"/>
  <c r="H113" i="42"/>
  <c r="A113" i="42"/>
  <c r="P112" i="42"/>
  <c r="O112" i="42"/>
  <c r="H112" i="42"/>
  <c r="A112" i="42"/>
  <c r="P111" i="42"/>
  <c r="O111" i="42"/>
  <c r="H111" i="42"/>
  <c r="A111" i="42"/>
  <c r="P110" i="42"/>
  <c r="O110" i="42"/>
  <c r="A110" i="42"/>
  <c r="P109" i="42"/>
  <c r="O109" i="42"/>
  <c r="H109" i="42"/>
  <c r="H110" i="42" s="1"/>
  <c r="A109" i="42"/>
  <c r="P108" i="42"/>
  <c r="O108" i="42"/>
  <c r="H108" i="42"/>
  <c r="A108" i="42"/>
  <c r="P107" i="42"/>
  <c r="O107" i="42"/>
  <c r="A107" i="42"/>
  <c r="P106" i="42"/>
  <c r="O106" i="42"/>
  <c r="A106" i="42"/>
  <c r="P105" i="42"/>
  <c r="O105" i="42"/>
  <c r="H105" i="42"/>
  <c r="H106" i="42" s="1"/>
  <c r="H107" i="42" s="1"/>
  <c r="A105" i="42"/>
  <c r="P104" i="42"/>
  <c r="O104" i="42"/>
  <c r="H104" i="42"/>
  <c r="A104" i="42"/>
  <c r="P103" i="42"/>
  <c r="O103" i="42"/>
  <c r="A103" i="42"/>
  <c r="P102" i="42"/>
  <c r="O102" i="42"/>
  <c r="H102" i="42"/>
  <c r="H103" i="42" s="1"/>
  <c r="A102" i="42"/>
  <c r="P101" i="42"/>
  <c r="O101" i="42"/>
  <c r="A101" i="42"/>
  <c r="P100" i="42"/>
  <c r="O100" i="42"/>
  <c r="H100" i="42"/>
  <c r="H101" i="42" s="1"/>
  <c r="A100" i="42"/>
  <c r="P99" i="42"/>
  <c r="O99" i="42"/>
  <c r="H99" i="42"/>
  <c r="A99" i="42"/>
  <c r="P98" i="42"/>
  <c r="O98" i="42"/>
  <c r="H98" i="42"/>
  <c r="A98" i="42"/>
  <c r="P97" i="42"/>
  <c r="O97" i="42"/>
  <c r="H97" i="42"/>
  <c r="A97" i="42"/>
  <c r="P96" i="42"/>
  <c r="O96" i="42"/>
  <c r="H96" i="42"/>
  <c r="A96" i="42"/>
  <c r="P95" i="42"/>
  <c r="O95" i="42"/>
  <c r="A95" i="42"/>
  <c r="P94" i="42"/>
  <c r="O94" i="42"/>
  <c r="A94" i="42"/>
  <c r="P93" i="42"/>
  <c r="O93" i="42"/>
  <c r="A93" i="42"/>
  <c r="P92" i="42"/>
  <c r="O92" i="42"/>
  <c r="A92" i="42"/>
  <c r="P91" i="42"/>
  <c r="O91" i="42"/>
  <c r="H91" i="42"/>
  <c r="H92" i="42" s="1"/>
  <c r="H93" i="42" s="1"/>
  <c r="H94" i="42" s="1"/>
  <c r="H95" i="42" s="1"/>
  <c r="A91" i="42"/>
  <c r="P90" i="42"/>
  <c r="O90" i="42"/>
  <c r="A90" i="42"/>
  <c r="P89" i="42"/>
  <c r="O89" i="42"/>
  <c r="A89" i="42"/>
  <c r="P88" i="42"/>
  <c r="O88" i="42"/>
  <c r="H88" i="42"/>
  <c r="H89" i="42" s="1"/>
  <c r="H90" i="42" s="1"/>
  <c r="A88" i="42"/>
  <c r="P87" i="42"/>
  <c r="O87" i="42"/>
  <c r="H87" i="42"/>
  <c r="A87" i="42"/>
  <c r="P86" i="42"/>
  <c r="O86" i="42"/>
  <c r="H86" i="42"/>
  <c r="A86" i="42"/>
  <c r="P85" i="42"/>
  <c r="O85" i="42"/>
  <c r="H85" i="42"/>
  <c r="A85" i="42"/>
  <c r="P84" i="42"/>
  <c r="O84" i="42"/>
  <c r="H84" i="42"/>
  <c r="A84" i="42"/>
  <c r="P83" i="42"/>
  <c r="O83" i="42"/>
  <c r="A83" i="42"/>
  <c r="P82" i="42"/>
  <c r="O82" i="42"/>
  <c r="H82" i="42"/>
  <c r="H83" i="42" s="1"/>
  <c r="A82" i="42"/>
  <c r="P81" i="42"/>
  <c r="O81" i="42"/>
  <c r="H81" i="42"/>
  <c r="A81" i="42"/>
  <c r="P80" i="42"/>
  <c r="O80" i="42"/>
  <c r="H80" i="42"/>
  <c r="A80" i="42"/>
  <c r="P79" i="42"/>
  <c r="O79" i="42"/>
  <c r="H79" i="42"/>
  <c r="A79" i="42"/>
  <c r="P78" i="42"/>
  <c r="O78" i="42"/>
  <c r="A78" i="42"/>
  <c r="P77" i="42"/>
  <c r="O77" i="42"/>
  <c r="H77" i="42"/>
  <c r="H78" i="42" s="1"/>
  <c r="A77" i="42"/>
  <c r="P76" i="42"/>
  <c r="O76" i="42"/>
  <c r="H76" i="42"/>
  <c r="A76" i="42"/>
  <c r="P75" i="42"/>
  <c r="O75" i="42"/>
  <c r="A75" i="42"/>
  <c r="P74" i="42"/>
  <c r="O74" i="42"/>
  <c r="H74" i="42"/>
  <c r="H75" i="42" s="1"/>
  <c r="A74" i="42"/>
  <c r="P73" i="42"/>
  <c r="O73" i="42"/>
  <c r="H73" i="42"/>
  <c r="A73" i="42"/>
  <c r="P72" i="42"/>
  <c r="O72" i="42"/>
  <c r="H72" i="42"/>
  <c r="A72" i="42"/>
  <c r="P71" i="42"/>
  <c r="O71" i="42"/>
  <c r="A71" i="42"/>
  <c r="P70" i="42"/>
  <c r="O70" i="42"/>
  <c r="A70" i="42"/>
  <c r="P69" i="42"/>
  <c r="O69" i="42"/>
  <c r="A69" i="42"/>
  <c r="P68" i="42"/>
  <c r="O68" i="42"/>
  <c r="H68" i="42"/>
  <c r="H69" i="42" s="1"/>
  <c r="H70" i="42" s="1"/>
  <c r="H71" i="42" s="1"/>
  <c r="A68" i="42"/>
  <c r="P67" i="42"/>
  <c r="O67" i="42"/>
  <c r="A67" i="42"/>
  <c r="P66" i="42"/>
  <c r="O66" i="42"/>
  <c r="H66" i="42"/>
  <c r="H67" i="42" s="1"/>
  <c r="A66" i="42"/>
  <c r="P65" i="42"/>
  <c r="O65" i="42"/>
  <c r="P64" i="42"/>
  <c r="O64" i="42"/>
  <c r="H64" i="42"/>
  <c r="H65" i="42" s="1"/>
  <c r="A64" i="42"/>
  <c r="P63" i="42"/>
  <c r="O63" i="42"/>
  <c r="H63" i="42"/>
  <c r="P62" i="42"/>
  <c r="O62" i="42"/>
  <c r="H62" i="42"/>
  <c r="A62" i="42"/>
  <c r="P61" i="42"/>
  <c r="O61" i="42"/>
  <c r="A61" i="42"/>
  <c r="P60" i="42"/>
  <c r="O60" i="42"/>
  <c r="A60" i="42"/>
  <c r="P59" i="42"/>
  <c r="O59" i="42"/>
  <c r="H59" i="42"/>
  <c r="H60" i="42" s="1"/>
  <c r="H61" i="42" s="1"/>
  <c r="A59" i="42"/>
  <c r="P58" i="42"/>
  <c r="O58" i="42"/>
  <c r="H58" i="42"/>
  <c r="A58" i="42"/>
  <c r="P57" i="42"/>
  <c r="O57" i="42"/>
  <c r="H57" i="42"/>
  <c r="A57" i="42"/>
  <c r="P56" i="42"/>
  <c r="O56" i="42"/>
  <c r="H56" i="42"/>
  <c r="A56" i="42"/>
  <c r="P55" i="42"/>
  <c r="O55" i="42"/>
  <c r="H55" i="42"/>
  <c r="A55" i="42"/>
  <c r="P54" i="42"/>
  <c r="O54" i="42"/>
  <c r="H54" i="42"/>
  <c r="A54" i="42"/>
  <c r="P53" i="42"/>
  <c r="O53" i="42"/>
  <c r="H53" i="42"/>
  <c r="A53" i="42"/>
  <c r="P52" i="42"/>
  <c r="O52" i="42"/>
  <c r="H52" i="42"/>
  <c r="A52" i="42"/>
  <c r="P51" i="42"/>
  <c r="O51" i="42"/>
  <c r="A51" i="42"/>
  <c r="P50" i="42"/>
  <c r="O50" i="42"/>
  <c r="H50" i="42"/>
  <c r="H51" i="42" s="1"/>
  <c r="A50" i="42"/>
  <c r="P49" i="42"/>
  <c r="O49" i="42"/>
  <c r="H49" i="42"/>
  <c r="A49" i="42"/>
  <c r="P48" i="42"/>
  <c r="O48" i="42"/>
  <c r="H48" i="42"/>
  <c r="A48" i="42"/>
  <c r="P47" i="42"/>
  <c r="O47" i="42"/>
  <c r="H47" i="42"/>
  <c r="A47" i="42"/>
  <c r="P46" i="42"/>
  <c r="O46" i="42"/>
  <c r="A46" i="42"/>
  <c r="P45" i="42"/>
  <c r="O45" i="42"/>
  <c r="H45" i="42"/>
  <c r="H46" i="42" s="1"/>
  <c r="A45" i="42"/>
  <c r="P44" i="42"/>
  <c r="O44" i="42"/>
  <c r="H44" i="42"/>
  <c r="A44" i="42"/>
  <c r="P43" i="42"/>
  <c r="O43" i="42"/>
  <c r="H43" i="42"/>
  <c r="A43" i="42"/>
  <c r="P42" i="42"/>
  <c r="O42" i="42"/>
  <c r="H42" i="42"/>
  <c r="A42" i="42"/>
  <c r="P41" i="42"/>
  <c r="O41" i="42"/>
  <c r="H41" i="42"/>
  <c r="A41" i="42"/>
  <c r="P40" i="42"/>
  <c r="O40" i="42"/>
  <c r="H40" i="42"/>
  <c r="A40" i="42"/>
  <c r="P39" i="42"/>
  <c r="O39" i="42"/>
  <c r="H39" i="42"/>
  <c r="A39" i="42"/>
  <c r="P38" i="42"/>
  <c r="O38" i="42"/>
  <c r="H38" i="42"/>
  <c r="A38" i="42"/>
  <c r="P37" i="42"/>
  <c r="O37" i="42"/>
  <c r="H37" i="42"/>
  <c r="A37" i="42"/>
  <c r="P36" i="42"/>
  <c r="O36" i="42"/>
  <c r="H36" i="42"/>
  <c r="A36" i="42"/>
  <c r="P35" i="42"/>
  <c r="O35" i="42"/>
  <c r="A35" i="42"/>
  <c r="P34" i="42"/>
  <c r="O34" i="42"/>
  <c r="H34" i="42"/>
  <c r="H35" i="42" s="1"/>
  <c r="A34" i="42"/>
  <c r="P33" i="42"/>
  <c r="O33" i="42"/>
  <c r="H33" i="42"/>
  <c r="A33" i="42"/>
  <c r="P32" i="42"/>
  <c r="O32" i="42"/>
  <c r="H32" i="42"/>
  <c r="A32" i="42"/>
  <c r="P31" i="42"/>
  <c r="O31" i="42"/>
  <c r="H31" i="42"/>
  <c r="A31" i="42"/>
  <c r="P30" i="42"/>
  <c r="O30" i="42"/>
  <c r="H30" i="42"/>
  <c r="A30" i="42"/>
  <c r="P29" i="42"/>
  <c r="O29" i="42"/>
  <c r="H29" i="42"/>
  <c r="A29" i="42"/>
  <c r="P28" i="42"/>
  <c r="O28" i="42"/>
  <c r="H28" i="42"/>
  <c r="A28" i="42"/>
  <c r="P27" i="42"/>
  <c r="O27" i="42"/>
  <c r="A27" i="42"/>
  <c r="P26" i="42"/>
  <c r="O26" i="42"/>
  <c r="A26" i="42"/>
  <c r="P25" i="42"/>
  <c r="O25" i="42"/>
  <c r="A25" i="42"/>
  <c r="P24" i="42"/>
  <c r="O24" i="42"/>
  <c r="H24" i="42"/>
  <c r="H25" i="42" s="1"/>
  <c r="H26" i="42" s="1"/>
  <c r="H27" i="42" s="1"/>
  <c r="A24" i="42"/>
  <c r="P23" i="42"/>
  <c r="O23" i="42"/>
  <c r="A23" i="42"/>
  <c r="P22" i="42"/>
  <c r="O22" i="42"/>
  <c r="H22" i="42"/>
  <c r="H23" i="42" s="1"/>
  <c r="A22" i="42"/>
  <c r="P21" i="42"/>
  <c r="O21" i="42"/>
  <c r="A21" i="42"/>
  <c r="P20" i="42"/>
  <c r="O20" i="42"/>
  <c r="A20" i="42"/>
  <c r="P19" i="42"/>
  <c r="O19" i="42"/>
  <c r="A19" i="42"/>
  <c r="P18" i="42"/>
  <c r="O18" i="42"/>
  <c r="H18" i="42"/>
  <c r="H19" i="42" s="1"/>
  <c r="H20" i="42" s="1"/>
  <c r="H21" i="42" s="1"/>
  <c r="A18" i="42"/>
  <c r="P17" i="42"/>
  <c r="O17" i="42"/>
  <c r="A17" i="42"/>
  <c r="P16" i="42"/>
  <c r="O16" i="42"/>
  <c r="H16" i="42"/>
  <c r="H17" i="42" s="1"/>
  <c r="A16" i="42"/>
  <c r="P15" i="42"/>
  <c r="O15" i="42"/>
  <c r="H15" i="42"/>
  <c r="A15" i="42"/>
  <c r="P14" i="42"/>
  <c r="O14" i="42"/>
  <c r="H14" i="42"/>
  <c r="A14" i="42"/>
  <c r="P13" i="42"/>
  <c r="O13" i="42"/>
  <c r="A13" i="42"/>
  <c r="P12" i="42"/>
  <c r="O12" i="42"/>
  <c r="H12" i="42"/>
  <c r="H13" i="42" s="1"/>
  <c r="A12" i="42"/>
  <c r="P11" i="42"/>
  <c r="O11" i="42"/>
  <c r="H11" i="42"/>
  <c r="A11" i="42"/>
  <c r="P10" i="42"/>
  <c r="O10" i="42"/>
  <c r="A10" i="42"/>
  <c r="P9" i="42"/>
  <c r="O9" i="42"/>
  <c r="H9" i="42"/>
  <c r="H10" i="42" s="1"/>
  <c r="A9" i="42"/>
  <c r="P8" i="42"/>
  <c r="O8" i="42"/>
  <c r="H8" i="42"/>
  <c r="A8" i="42"/>
  <c r="P7" i="42"/>
  <c r="O7" i="42"/>
  <c r="H7" i="42"/>
  <c r="A7" i="42"/>
  <c r="P6" i="42"/>
  <c r="O6" i="42"/>
  <c r="H6" i="42"/>
  <c r="A6" i="42"/>
  <c r="P5" i="42"/>
  <c r="O5" i="42"/>
  <c r="H5" i="42"/>
  <c r="A5" i="42"/>
  <c r="P4" i="42"/>
  <c r="O4" i="42"/>
  <c r="A4" i="42"/>
  <c r="P3" i="42"/>
  <c r="O3" i="42"/>
  <c r="H3" i="42"/>
  <c r="H4" i="42" s="1"/>
  <c r="A3" i="42"/>
  <c r="P2" i="42"/>
  <c r="O2" i="42"/>
  <c r="H2" i="42"/>
  <c r="A2" i="42"/>
  <c r="E38" i="28" l="1"/>
  <c r="F38" i="28"/>
  <c r="G38" i="28"/>
  <c r="H38" i="28"/>
  <c r="I38" i="28"/>
  <c r="J38" i="28"/>
  <c r="K38" i="28"/>
  <c r="L38" i="28"/>
  <c r="M38" i="28"/>
  <c r="N38" i="28"/>
  <c r="O38" i="28"/>
  <c r="D38" i="28"/>
  <c r="G54" i="41"/>
  <c r="H54" i="41"/>
  <c r="I54" i="41"/>
  <c r="J54" i="41"/>
  <c r="K54" i="41"/>
  <c r="L54" i="41"/>
  <c r="M54" i="41"/>
  <c r="N54" i="41"/>
  <c r="O54" i="41"/>
  <c r="P54" i="41"/>
  <c r="Q54" i="41"/>
  <c r="F8" i="41" l="1"/>
  <c r="G8" i="41"/>
  <c r="H8" i="41"/>
  <c r="I8" i="41"/>
  <c r="J8" i="41"/>
  <c r="K8" i="41"/>
  <c r="L8" i="41"/>
  <c r="M8" i="41"/>
  <c r="N8" i="41"/>
  <c r="O8" i="41"/>
  <c r="P8" i="41"/>
  <c r="Q8" i="41"/>
  <c r="V8" i="41"/>
  <c r="W8" i="41"/>
  <c r="X8" i="41"/>
  <c r="Y8" i="41"/>
  <c r="F15" i="41"/>
  <c r="G15" i="41"/>
  <c r="H15" i="41"/>
  <c r="I15" i="41"/>
  <c r="J15" i="41"/>
  <c r="K15" i="41"/>
  <c r="L15" i="41"/>
  <c r="M15" i="41"/>
  <c r="N15" i="41"/>
  <c r="O15" i="41"/>
  <c r="P15" i="41"/>
  <c r="Q15" i="41"/>
  <c r="V15" i="41"/>
  <c r="W15" i="41"/>
  <c r="X15" i="41"/>
  <c r="Y15" i="41"/>
  <c r="G55" i="41"/>
  <c r="H55" i="41"/>
  <c r="I55" i="41"/>
  <c r="J55" i="41"/>
  <c r="K55" i="41"/>
  <c r="L55" i="41"/>
  <c r="M55" i="41"/>
  <c r="N55" i="41"/>
  <c r="O55" i="41"/>
  <c r="P55" i="41"/>
  <c r="Q55" i="41"/>
  <c r="S15" i="41" l="1"/>
  <c r="R15" i="41"/>
  <c r="S8" i="41"/>
  <c r="R8" i="41"/>
  <c r="O61" i="38"/>
  <c r="E15" i="41" s="1"/>
  <c r="P61" i="38"/>
  <c r="D15" i="41" s="1"/>
  <c r="O62" i="38"/>
  <c r="E8" i="41" s="1"/>
  <c r="P62" i="38"/>
  <c r="D8" i="41" s="1"/>
  <c r="U15" i="41" l="1"/>
  <c r="U8" i="41"/>
  <c r="F7" i="41"/>
  <c r="G7" i="41"/>
  <c r="H7" i="41"/>
  <c r="I7" i="41"/>
  <c r="J7" i="41"/>
  <c r="K7" i="41"/>
  <c r="L7" i="41"/>
  <c r="M7" i="41"/>
  <c r="N7" i="41"/>
  <c r="O7" i="41"/>
  <c r="P7" i="41"/>
  <c r="Q7" i="41"/>
  <c r="V7" i="41"/>
  <c r="W7" i="41"/>
  <c r="X7" i="41"/>
  <c r="Y7" i="41"/>
  <c r="R7" i="41" l="1"/>
  <c r="S7" i="41"/>
  <c r="F6" i="41" l="1"/>
  <c r="G6" i="41"/>
  <c r="H6" i="41"/>
  <c r="I6" i="41"/>
  <c r="J6" i="41"/>
  <c r="K6" i="41"/>
  <c r="L6" i="41"/>
  <c r="M6" i="41"/>
  <c r="N6" i="41"/>
  <c r="O6" i="41"/>
  <c r="P6" i="41"/>
  <c r="Q6" i="41"/>
  <c r="V6" i="41"/>
  <c r="W6" i="41"/>
  <c r="X6" i="41"/>
  <c r="Y6" i="41"/>
  <c r="R6" i="41" l="1"/>
  <c r="S6" i="41"/>
  <c r="F11" i="41"/>
  <c r="G11" i="41"/>
  <c r="H11" i="41"/>
  <c r="I11" i="41"/>
  <c r="J11" i="41"/>
  <c r="K11" i="41"/>
  <c r="L11" i="41"/>
  <c r="M11" i="41"/>
  <c r="N11" i="41"/>
  <c r="O11" i="41"/>
  <c r="P11" i="41"/>
  <c r="Q11" i="41"/>
  <c r="V11" i="41"/>
  <c r="W11" i="41"/>
  <c r="X11" i="41"/>
  <c r="Y11" i="41"/>
  <c r="F13" i="41"/>
  <c r="G13" i="41"/>
  <c r="H13" i="41"/>
  <c r="I13" i="41"/>
  <c r="J13" i="41"/>
  <c r="K13" i="41"/>
  <c r="L13" i="41"/>
  <c r="M13" i="41"/>
  <c r="N13" i="41"/>
  <c r="O13" i="41"/>
  <c r="P13" i="41"/>
  <c r="Q13" i="41"/>
  <c r="V13" i="41"/>
  <c r="W13" i="41"/>
  <c r="X13" i="41"/>
  <c r="Y13" i="41"/>
  <c r="G9" i="41"/>
  <c r="H9" i="41"/>
  <c r="I9" i="41"/>
  <c r="J9" i="41"/>
  <c r="K9" i="41"/>
  <c r="L9" i="41"/>
  <c r="M9" i="41"/>
  <c r="N9" i="41"/>
  <c r="O9" i="41"/>
  <c r="P9" i="41"/>
  <c r="Q9" i="41"/>
  <c r="G10" i="41"/>
  <c r="H10" i="41"/>
  <c r="I10" i="41"/>
  <c r="J10" i="41"/>
  <c r="K10" i="41"/>
  <c r="L10" i="41"/>
  <c r="M10" i="41"/>
  <c r="N10" i="41"/>
  <c r="O10" i="41"/>
  <c r="P10" i="41"/>
  <c r="Q10" i="41"/>
  <c r="G12" i="41"/>
  <c r="H12" i="41"/>
  <c r="I12" i="41"/>
  <c r="J12" i="41"/>
  <c r="K12" i="41"/>
  <c r="L12" i="41"/>
  <c r="M12" i="41"/>
  <c r="N12" i="41"/>
  <c r="O12" i="41"/>
  <c r="P12" i="41"/>
  <c r="Q12" i="41"/>
  <c r="G14" i="41"/>
  <c r="H14" i="41"/>
  <c r="I14" i="41"/>
  <c r="J14" i="41"/>
  <c r="K14" i="41"/>
  <c r="L14" i="41"/>
  <c r="M14" i="41"/>
  <c r="N14" i="41"/>
  <c r="O14" i="41"/>
  <c r="P14" i="41"/>
  <c r="Q14" i="41"/>
  <c r="G16" i="41"/>
  <c r="H16" i="41"/>
  <c r="I16" i="41"/>
  <c r="J16" i="41"/>
  <c r="K16" i="41"/>
  <c r="L16" i="41"/>
  <c r="M16" i="41"/>
  <c r="N16" i="41"/>
  <c r="O16" i="41"/>
  <c r="P16" i="41"/>
  <c r="Q16" i="41"/>
  <c r="G17" i="41"/>
  <c r="H17" i="41"/>
  <c r="I17" i="41"/>
  <c r="J17" i="41"/>
  <c r="K17" i="41"/>
  <c r="L17" i="41"/>
  <c r="M17" i="41"/>
  <c r="N17" i="41"/>
  <c r="O17" i="41"/>
  <c r="P17" i="41"/>
  <c r="Q17" i="41"/>
  <c r="G18" i="41"/>
  <c r="H18" i="41"/>
  <c r="I18" i="41"/>
  <c r="J18" i="41"/>
  <c r="K18" i="41"/>
  <c r="L18" i="41"/>
  <c r="M18" i="41"/>
  <c r="N18" i="41"/>
  <c r="O18" i="41"/>
  <c r="P18" i="41"/>
  <c r="Q18" i="41"/>
  <c r="G19" i="41"/>
  <c r="H19" i="41"/>
  <c r="I19" i="41"/>
  <c r="J19" i="41"/>
  <c r="K19" i="41"/>
  <c r="L19" i="41"/>
  <c r="M19" i="41"/>
  <c r="N19" i="41"/>
  <c r="O19" i="41"/>
  <c r="P19" i="41"/>
  <c r="Q19" i="41"/>
  <c r="G20" i="41"/>
  <c r="H20" i="41"/>
  <c r="I20" i="41"/>
  <c r="J20" i="41"/>
  <c r="K20" i="41"/>
  <c r="L20" i="41"/>
  <c r="M20" i="41"/>
  <c r="N20" i="41"/>
  <c r="O20" i="41"/>
  <c r="P20" i="41"/>
  <c r="Q20" i="41"/>
  <c r="G21" i="41"/>
  <c r="H21" i="41"/>
  <c r="I21" i="41"/>
  <c r="J21" i="41"/>
  <c r="K21" i="41"/>
  <c r="L21" i="41"/>
  <c r="M21" i="41"/>
  <c r="N21" i="41"/>
  <c r="O21" i="41"/>
  <c r="P21" i="41"/>
  <c r="Q21" i="41"/>
  <c r="G22" i="41"/>
  <c r="H22" i="41"/>
  <c r="I22" i="41"/>
  <c r="J22" i="41"/>
  <c r="K22" i="41"/>
  <c r="L22" i="41"/>
  <c r="M22" i="41"/>
  <c r="N22" i="41"/>
  <c r="O22" i="41"/>
  <c r="P22" i="41"/>
  <c r="Q22" i="41"/>
  <c r="G23" i="41"/>
  <c r="H23" i="41"/>
  <c r="I23" i="41"/>
  <c r="J23" i="41"/>
  <c r="K23" i="41"/>
  <c r="L23" i="41"/>
  <c r="M23" i="41"/>
  <c r="N23" i="41"/>
  <c r="O23" i="41"/>
  <c r="P23" i="41"/>
  <c r="Q23" i="41"/>
  <c r="G24" i="41"/>
  <c r="H24" i="41"/>
  <c r="I24" i="41"/>
  <c r="J24" i="41"/>
  <c r="K24" i="41"/>
  <c r="L24" i="41"/>
  <c r="M24" i="41"/>
  <c r="N24" i="41"/>
  <c r="O24" i="41"/>
  <c r="P24" i="41"/>
  <c r="Q24" i="41"/>
  <c r="G25" i="41"/>
  <c r="H25" i="41"/>
  <c r="I25" i="41"/>
  <c r="J25" i="41"/>
  <c r="K25" i="41"/>
  <c r="L25" i="41"/>
  <c r="M25" i="41"/>
  <c r="N25" i="41"/>
  <c r="O25" i="41"/>
  <c r="P25" i="41"/>
  <c r="Q25" i="41"/>
  <c r="G26" i="41"/>
  <c r="H26" i="41"/>
  <c r="I26" i="41"/>
  <c r="J26" i="41"/>
  <c r="K26" i="41"/>
  <c r="L26" i="41"/>
  <c r="M26" i="41"/>
  <c r="N26" i="41"/>
  <c r="O26" i="41"/>
  <c r="P26" i="41"/>
  <c r="Q26" i="41"/>
  <c r="G27" i="41"/>
  <c r="H27" i="41"/>
  <c r="I27" i="41"/>
  <c r="J27" i="41"/>
  <c r="K27" i="41"/>
  <c r="L27" i="41"/>
  <c r="M27" i="41"/>
  <c r="N27" i="41"/>
  <c r="O27" i="41"/>
  <c r="P27" i="41"/>
  <c r="Q27" i="41"/>
  <c r="G28" i="41"/>
  <c r="H28" i="41"/>
  <c r="I28" i="41"/>
  <c r="J28" i="41"/>
  <c r="K28" i="41"/>
  <c r="L28" i="41"/>
  <c r="M28" i="41"/>
  <c r="N28" i="41"/>
  <c r="O28" i="41"/>
  <c r="P28" i="41"/>
  <c r="Q28" i="41"/>
  <c r="G29" i="41"/>
  <c r="H29" i="41"/>
  <c r="I29" i="41"/>
  <c r="J29" i="41"/>
  <c r="K29" i="41"/>
  <c r="L29" i="41"/>
  <c r="M29" i="41"/>
  <c r="N29" i="41"/>
  <c r="O29" i="41"/>
  <c r="P29" i="41"/>
  <c r="Q29" i="41"/>
  <c r="G30" i="41"/>
  <c r="H30" i="41"/>
  <c r="I30" i="41"/>
  <c r="J30" i="41"/>
  <c r="K30" i="41"/>
  <c r="L30" i="41"/>
  <c r="M30" i="41"/>
  <c r="N30" i="41"/>
  <c r="O30" i="41"/>
  <c r="P30" i="41"/>
  <c r="Q30" i="41"/>
  <c r="G31" i="41"/>
  <c r="H31" i="41"/>
  <c r="I31" i="41"/>
  <c r="J31" i="41"/>
  <c r="K31" i="41"/>
  <c r="L31" i="41"/>
  <c r="M31" i="41"/>
  <c r="N31" i="41"/>
  <c r="O31" i="41"/>
  <c r="P31" i="41"/>
  <c r="Q31" i="41"/>
  <c r="G32" i="41"/>
  <c r="H32" i="41"/>
  <c r="I32" i="41"/>
  <c r="J32" i="41"/>
  <c r="K32" i="41"/>
  <c r="L32" i="41"/>
  <c r="M32" i="41"/>
  <c r="N32" i="41"/>
  <c r="O32" i="41"/>
  <c r="P32" i="41"/>
  <c r="Q32" i="41"/>
  <c r="G33" i="41"/>
  <c r="H33" i="41"/>
  <c r="I33" i="41"/>
  <c r="J33" i="41"/>
  <c r="K33" i="41"/>
  <c r="L33" i="41"/>
  <c r="M33" i="41"/>
  <c r="N33" i="41"/>
  <c r="O33" i="41"/>
  <c r="P33" i="41"/>
  <c r="Q33" i="41"/>
  <c r="G34" i="41"/>
  <c r="H34" i="41"/>
  <c r="I34" i="41"/>
  <c r="J34" i="41"/>
  <c r="K34" i="41"/>
  <c r="L34" i="41"/>
  <c r="M34" i="41"/>
  <c r="N34" i="41"/>
  <c r="O34" i="41"/>
  <c r="P34" i="41"/>
  <c r="Q34" i="41"/>
  <c r="G35" i="41"/>
  <c r="H35" i="41"/>
  <c r="I35" i="41"/>
  <c r="J35" i="41"/>
  <c r="K35" i="41"/>
  <c r="L35" i="41"/>
  <c r="M35" i="41"/>
  <c r="N35" i="41"/>
  <c r="O35" i="41"/>
  <c r="P35" i="41"/>
  <c r="Q35" i="41"/>
  <c r="G36" i="41"/>
  <c r="H36" i="41"/>
  <c r="I36" i="41"/>
  <c r="J36" i="41"/>
  <c r="K36" i="41"/>
  <c r="L36" i="41"/>
  <c r="M36" i="41"/>
  <c r="N36" i="41"/>
  <c r="O36" i="41"/>
  <c r="P36" i="41"/>
  <c r="Q36" i="41"/>
  <c r="G37" i="41"/>
  <c r="H37" i="41"/>
  <c r="I37" i="41"/>
  <c r="J37" i="41"/>
  <c r="K37" i="41"/>
  <c r="L37" i="41"/>
  <c r="M37" i="41"/>
  <c r="N37" i="41"/>
  <c r="O37" i="41"/>
  <c r="P37" i="41"/>
  <c r="Q37" i="41"/>
  <c r="G38" i="41"/>
  <c r="H38" i="41"/>
  <c r="I38" i="41"/>
  <c r="J38" i="41"/>
  <c r="K38" i="41"/>
  <c r="L38" i="41"/>
  <c r="M38" i="41"/>
  <c r="N38" i="41"/>
  <c r="O38" i="41"/>
  <c r="P38" i="41"/>
  <c r="Q38" i="41"/>
  <c r="G39" i="41"/>
  <c r="H39" i="41"/>
  <c r="I39" i="41"/>
  <c r="J39" i="41"/>
  <c r="K39" i="41"/>
  <c r="L39" i="41"/>
  <c r="M39" i="41"/>
  <c r="N39" i="41"/>
  <c r="O39" i="41"/>
  <c r="P39" i="41"/>
  <c r="Q39" i="41"/>
  <c r="G40" i="41"/>
  <c r="H40" i="41"/>
  <c r="I40" i="41"/>
  <c r="J40" i="41"/>
  <c r="K40" i="41"/>
  <c r="L40" i="41"/>
  <c r="M40" i="41"/>
  <c r="N40" i="41"/>
  <c r="O40" i="41"/>
  <c r="P40" i="41"/>
  <c r="Q40" i="41"/>
  <c r="G41" i="41"/>
  <c r="H41" i="41"/>
  <c r="I41" i="41"/>
  <c r="J41" i="41"/>
  <c r="K41" i="41"/>
  <c r="L41" i="41"/>
  <c r="M41" i="41"/>
  <c r="N41" i="41"/>
  <c r="O41" i="41"/>
  <c r="P41" i="41"/>
  <c r="Q41" i="41"/>
  <c r="G42" i="41"/>
  <c r="H42" i="41"/>
  <c r="I42" i="41"/>
  <c r="J42" i="41"/>
  <c r="K42" i="41"/>
  <c r="L42" i="41"/>
  <c r="M42" i="41"/>
  <c r="N42" i="41"/>
  <c r="O42" i="41"/>
  <c r="P42" i="41"/>
  <c r="Q42" i="41"/>
  <c r="G43" i="41"/>
  <c r="H43" i="41"/>
  <c r="I43" i="41"/>
  <c r="J43" i="41"/>
  <c r="K43" i="41"/>
  <c r="L43" i="41"/>
  <c r="M43" i="41"/>
  <c r="N43" i="41"/>
  <c r="O43" i="41"/>
  <c r="P43" i="41"/>
  <c r="Q43" i="41"/>
  <c r="G44" i="41"/>
  <c r="H44" i="41"/>
  <c r="I44" i="41"/>
  <c r="J44" i="41"/>
  <c r="K44" i="41"/>
  <c r="L44" i="41"/>
  <c r="M44" i="41"/>
  <c r="N44" i="41"/>
  <c r="O44" i="41"/>
  <c r="P44" i="41"/>
  <c r="Q44" i="41"/>
  <c r="G45" i="41"/>
  <c r="H45" i="41"/>
  <c r="I45" i="41"/>
  <c r="J45" i="41"/>
  <c r="K45" i="41"/>
  <c r="L45" i="41"/>
  <c r="M45" i="41"/>
  <c r="N45" i="41"/>
  <c r="O45" i="41"/>
  <c r="P45" i="41"/>
  <c r="Q45" i="41"/>
  <c r="G46" i="41"/>
  <c r="H46" i="41"/>
  <c r="I46" i="41"/>
  <c r="J46" i="41"/>
  <c r="K46" i="41"/>
  <c r="L46" i="41"/>
  <c r="M46" i="41"/>
  <c r="N46" i="41"/>
  <c r="O46" i="41"/>
  <c r="P46" i="41"/>
  <c r="Q46" i="41"/>
  <c r="G47" i="41"/>
  <c r="H47" i="41"/>
  <c r="I47" i="41"/>
  <c r="J47" i="41"/>
  <c r="K47" i="41"/>
  <c r="L47" i="41"/>
  <c r="M47" i="41"/>
  <c r="N47" i="41"/>
  <c r="O47" i="41"/>
  <c r="P47" i="41"/>
  <c r="Q47" i="41"/>
  <c r="G48" i="41"/>
  <c r="H48" i="41"/>
  <c r="I48" i="41"/>
  <c r="J48" i="41"/>
  <c r="K48" i="41"/>
  <c r="L48" i="41"/>
  <c r="M48" i="41"/>
  <c r="N48" i="41"/>
  <c r="O48" i="41"/>
  <c r="P48" i="41"/>
  <c r="Q48" i="41"/>
  <c r="G49" i="41"/>
  <c r="H49" i="41"/>
  <c r="I49" i="41"/>
  <c r="J49" i="41"/>
  <c r="K49" i="41"/>
  <c r="L49" i="41"/>
  <c r="M49" i="41"/>
  <c r="N49" i="41"/>
  <c r="O49" i="41"/>
  <c r="P49" i="41"/>
  <c r="Q49" i="41"/>
  <c r="G50" i="41"/>
  <c r="H50" i="41"/>
  <c r="I50" i="41"/>
  <c r="J50" i="41"/>
  <c r="K50" i="41"/>
  <c r="L50" i="41"/>
  <c r="M50" i="41"/>
  <c r="N50" i="41"/>
  <c r="O50" i="41"/>
  <c r="P50" i="41"/>
  <c r="Q50" i="41"/>
  <c r="G51" i="41"/>
  <c r="H51" i="41"/>
  <c r="I51" i="41"/>
  <c r="J51" i="41"/>
  <c r="K51" i="41"/>
  <c r="L51" i="41"/>
  <c r="M51" i="41"/>
  <c r="N51" i="41"/>
  <c r="O51" i="41"/>
  <c r="P51" i="41"/>
  <c r="Q51" i="41"/>
  <c r="G52" i="41"/>
  <c r="H52" i="41"/>
  <c r="I52" i="41"/>
  <c r="J52" i="41"/>
  <c r="K52" i="41"/>
  <c r="L52" i="41"/>
  <c r="M52" i="41"/>
  <c r="N52" i="41"/>
  <c r="O52" i="41"/>
  <c r="P52" i="41"/>
  <c r="Q52" i="41"/>
  <c r="G53" i="41"/>
  <c r="H53" i="41"/>
  <c r="I53" i="41"/>
  <c r="J53" i="41"/>
  <c r="K53" i="41"/>
  <c r="L53" i="41"/>
  <c r="M53" i="41"/>
  <c r="N53" i="41"/>
  <c r="O53" i="41"/>
  <c r="P53" i="41"/>
  <c r="Q53" i="41"/>
  <c r="G56" i="41"/>
  <c r="H56" i="41"/>
  <c r="I56" i="41"/>
  <c r="J56" i="41"/>
  <c r="K56" i="41"/>
  <c r="L56" i="41"/>
  <c r="M56" i="41"/>
  <c r="N56" i="41"/>
  <c r="O56" i="41"/>
  <c r="P56" i="41"/>
  <c r="Q56" i="41"/>
  <c r="G57" i="41"/>
  <c r="H57" i="41"/>
  <c r="I57" i="41"/>
  <c r="J57" i="41"/>
  <c r="K57" i="41"/>
  <c r="L57" i="41"/>
  <c r="M57" i="41"/>
  <c r="N57" i="41"/>
  <c r="O57" i="41"/>
  <c r="P57" i="41"/>
  <c r="Q57" i="41"/>
  <c r="G58" i="41"/>
  <c r="H58" i="41"/>
  <c r="I58" i="41"/>
  <c r="J58" i="41"/>
  <c r="K58" i="41"/>
  <c r="L58" i="41"/>
  <c r="M58" i="41"/>
  <c r="N58" i="41"/>
  <c r="O58" i="41"/>
  <c r="P58" i="41"/>
  <c r="Q58" i="41"/>
  <c r="G59" i="41"/>
  <c r="H59" i="41"/>
  <c r="I59" i="41"/>
  <c r="J59" i="41"/>
  <c r="K59" i="41"/>
  <c r="L59" i="41"/>
  <c r="M59" i="41"/>
  <c r="N59" i="41"/>
  <c r="O59" i="41"/>
  <c r="P59" i="41"/>
  <c r="Q59" i="41"/>
  <c r="G60" i="41"/>
  <c r="H60" i="41"/>
  <c r="I60" i="41"/>
  <c r="J60" i="41"/>
  <c r="K60" i="41"/>
  <c r="L60" i="41"/>
  <c r="M60" i="41"/>
  <c r="N60" i="41"/>
  <c r="O60" i="41"/>
  <c r="P60" i="41"/>
  <c r="Q60" i="41"/>
  <c r="G61" i="41"/>
  <c r="H61" i="41"/>
  <c r="I61" i="41"/>
  <c r="J61" i="41"/>
  <c r="K61" i="41"/>
  <c r="L61" i="41"/>
  <c r="M61" i="41"/>
  <c r="N61" i="41"/>
  <c r="O61" i="41"/>
  <c r="P61" i="41"/>
  <c r="Q61" i="41"/>
  <c r="G62" i="41"/>
  <c r="H62" i="41"/>
  <c r="I62" i="41"/>
  <c r="J62" i="41"/>
  <c r="K62" i="41"/>
  <c r="L62" i="41"/>
  <c r="M62" i="41"/>
  <c r="N62" i="41"/>
  <c r="O62" i="41"/>
  <c r="P62" i="41"/>
  <c r="Q62" i="41"/>
  <c r="G63" i="41"/>
  <c r="H63" i="41"/>
  <c r="I63" i="41"/>
  <c r="J63" i="41"/>
  <c r="K63" i="41"/>
  <c r="L63" i="41"/>
  <c r="M63" i="41"/>
  <c r="N63" i="41"/>
  <c r="O63" i="41"/>
  <c r="P63" i="41"/>
  <c r="Q63" i="41"/>
  <c r="G64" i="41"/>
  <c r="H64" i="41"/>
  <c r="I64" i="41"/>
  <c r="J64" i="41"/>
  <c r="K64" i="41"/>
  <c r="L64" i="41"/>
  <c r="M64" i="41"/>
  <c r="N64" i="41"/>
  <c r="O64" i="41"/>
  <c r="P64" i="41"/>
  <c r="Q64" i="41"/>
  <c r="G65" i="41"/>
  <c r="H65" i="41"/>
  <c r="I65" i="41"/>
  <c r="J65" i="41"/>
  <c r="K65" i="41"/>
  <c r="L65" i="41"/>
  <c r="M65" i="41"/>
  <c r="N65" i="41"/>
  <c r="O65" i="41"/>
  <c r="P65" i="41"/>
  <c r="Q65" i="41"/>
  <c r="S13" i="41" l="1"/>
  <c r="S11" i="41"/>
  <c r="R11" i="41"/>
  <c r="R13" i="41"/>
  <c r="F46" i="41"/>
  <c r="O60" i="38" l="1"/>
  <c r="E13" i="41" s="1"/>
  <c r="P60" i="38"/>
  <c r="D13" i="41" s="1"/>
  <c r="U13" i="41" s="1"/>
  <c r="F5" i="41" l="1"/>
  <c r="G5" i="41"/>
  <c r="H5" i="41"/>
  <c r="I5" i="41"/>
  <c r="J5" i="41"/>
  <c r="K5" i="41"/>
  <c r="L5" i="41"/>
  <c r="M5" i="41"/>
  <c r="N5" i="41"/>
  <c r="O5" i="41"/>
  <c r="P5" i="41"/>
  <c r="Q5" i="41"/>
  <c r="V5" i="41"/>
  <c r="W5" i="41"/>
  <c r="X5" i="41"/>
  <c r="Y5" i="41"/>
  <c r="S5" i="41" l="1"/>
  <c r="R5" i="41"/>
  <c r="O59" i="38"/>
  <c r="E6" i="41" s="1"/>
  <c r="P59" i="38"/>
  <c r="D6" i="41" s="1"/>
  <c r="U6" i="41" l="1"/>
  <c r="F14" i="41"/>
  <c r="V14" i="41"/>
  <c r="W14" i="41"/>
  <c r="X14" i="41"/>
  <c r="Y14" i="41"/>
  <c r="R14" i="41" l="1"/>
  <c r="S14" i="41"/>
  <c r="O58" i="38"/>
  <c r="E11" i="41" s="1"/>
  <c r="P58" i="38"/>
  <c r="D11" i="41" s="1"/>
  <c r="U11" i="41" l="1"/>
  <c r="F42" i="41"/>
  <c r="F55" i="41"/>
  <c r="F43" i="41"/>
  <c r="F44" i="41"/>
  <c r="F45" i="41"/>
  <c r="F47" i="41"/>
  <c r="F48" i="41"/>
  <c r="F50" i="41"/>
  <c r="F51" i="41"/>
  <c r="F52" i="41"/>
  <c r="F31" i="41"/>
  <c r="R31" i="41" l="1"/>
  <c r="G30" i="32"/>
  <c r="M29" i="32"/>
  <c r="L29" i="32"/>
  <c r="K29" i="32"/>
  <c r="J29" i="32"/>
  <c r="I29" i="32"/>
  <c r="H29" i="32"/>
  <c r="G29" i="32"/>
  <c r="F29" i="32"/>
  <c r="E29" i="32"/>
  <c r="D29" i="32"/>
  <c r="C29" i="32"/>
  <c r="K24" i="32"/>
  <c r="K23" i="32"/>
  <c r="H23" i="32"/>
  <c r="K22" i="32"/>
  <c r="H22" i="32"/>
  <c r="K21" i="32"/>
  <c r="H21" i="32"/>
  <c r="D10" i="32"/>
  <c r="L40" i="32" l="1"/>
  <c r="L36" i="32"/>
  <c r="F32" i="41"/>
  <c r="O57" i="38" l="1"/>
  <c r="E7" i="41" s="1"/>
  <c r="P57" i="38"/>
  <c r="D7" i="41" s="1"/>
  <c r="U7" i="41" s="1"/>
  <c r="Y26" i="41" l="1"/>
  <c r="X26" i="41"/>
  <c r="W26" i="41"/>
  <c r="V26" i="41"/>
  <c r="F26" i="41"/>
  <c r="S26" i="41" l="1"/>
  <c r="R26" i="41"/>
  <c r="F10" i="41"/>
  <c r="F12" i="41"/>
  <c r="F16" i="41"/>
  <c r="F17" i="41"/>
  <c r="F18" i="41"/>
  <c r="F19" i="41"/>
  <c r="F30" i="41"/>
  <c r="F20" i="41"/>
  <c r="F21" i="41"/>
  <c r="F22" i="41"/>
  <c r="F23" i="41"/>
  <c r="F24" i="41"/>
  <c r="F25" i="41"/>
  <c r="F27" i="41"/>
  <c r="F28" i="41"/>
  <c r="F29" i="41"/>
  <c r="F49" i="41"/>
  <c r="F33" i="41"/>
  <c r="F34" i="41"/>
  <c r="F35" i="41"/>
  <c r="F36" i="41"/>
  <c r="F37" i="41"/>
  <c r="F38" i="41"/>
  <c r="F53" i="41"/>
  <c r="F39" i="41"/>
  <c r="F40" i="41"/>
  <c r="F41" i="41"/>
  <c r="F54" i="41"/>
  <c r="F56" i="41"/>
  <c r="F57" i="41"/>
  <c r="F58" i="41"/>
  <c r="F59" i="41"/>
  <c r="F60" i="41"/>
  <c r="F61" i="41"/>
  <c r="F62" i="41"/>
  <c r="F65" i="41"/>
  <c r="F63" i="41"/>
  <c r="F64" i="41"/>
  <c r="F9" i="41"/>
  <c r="P3" i="38"/>
  <c r="P4" i="38"/>
  <c r="D63" i="41" s="1"/>
  <c r="P5" i="38"/>
  <c r="D51" i="41" s="1"/>
  <c r="P6" i="38"/>
  <c r="D50" i="41" s="1"/>
  <c r="P7" i="38"/>
  <c r="D58" i="41" s="1"/>
  <c r="P8" i="38"/>
  <c r="D59" i="41" s="1"/>
  <c r="P9" i="38"/>
  <c r="D45" i="41" s="1"/>
  <c r="P10" i="38"/>
  <c r="D34" i="41" s="1"/>
  <c r="P11" i="38"/>
  <c r="D60" i="41" s="1"/>
  <c r="P12" i="38"/>
  <c r="D27" i="41" s="1"/>
  <c r="P13" i="38"/>
  <c r="D39" i="41" s="1"/>
  <c r="P14" i="38"/>
  <c r="D41" i="41" s="1"/>
  <c r="P15" i="38"/>
  <c r="D38" i="41" s="1"/>
  <c r="P16" i="38"/>
  <c r="D61" i="41" s="1"/>
  <c r="P17" i="38"/>
  <c r="D57" i="41" s="1"/>
  <c r="P18" i="38"/>
  <c r="D44" i="41" s="1"/>
  <c r="P19" i="38"/>
  <c r="D37" i="41" s="1"/>
  <c r="P20" i="38"/>
  <c r="D62" i="41" s="1"/>
  <c r="P21" i="38"/>
  <c r="D36" i="41" s="1"/>
  <c r="P22" i="38"/>
  <c r="D28" i="41" s="1"/>
  <c r="P23" i="38"/>
  <c r="D17" i="41" s="1"/>
  <c r="P24" i="38"/>
  <c r="D54" i="41" s="1"/>
  <c r="P25" i="38"/>
  <c r="D43" i="41" s="1"/>
  <c r="P26" i="38"/>
  <c r="D55" i="41" s="1"/>
  <c r="P27" i="38"/>
  <c r="D42" i="41" s="1"/>
  <c r="P28" i="38"/>
  <c r="D10" i="41" s="1"/>
  <c r="P29" i="38"/>
  <c r="D9" i="41" s="1"/>
  <c r="P30" i="38"/>
  <c r="D22" i="41" s="1"/>
  <c r="P31" i="38"/>
  <c r="D16" i="41" s="1"/>
  <c r="P32" i="38"/>
  <c r="D53" i="41" s="1"/>
  <c r="P33" i="38"/>
  <c r="D24" i="41" s="1"/>
  <c r="P34" i="38"/>
  <c r="D21" i="41" s="1"/>
  <c r="P35" i="38"/>
  <c r="D52" i="41" s="1"/>
  <c r="P36" i="38"/>
  <c r="D18" i="41" s="1"/>
  <c r="P37" i="38"/>
  <c r="D29" i="41" s="1"/>
  <c r="P38" i="38"/>
  <c r="D33" i="41" s="1"/>
  <c r="P39" i="38"/>
  <c r="D40" i="41" s="1"/>
  <c r="P40" i="38"/>
  <c r="P41" i="38"/>
  <c r="P42" i="38"/>
  <c r="P43" i="38"/>
  <c r="P44" i="38"/>
  <c r="P45" i="38"/>
  <c r="P46" i="38"/>
  <c r="P47" i="38"/>
  <c r="P48" i="38"/>
  <c r="D19" i="41" s="1"/>
  <c r="P49" i="38"/>
  <c r="P50" i="38"/>
  <c r="P51" i="38"/>
  <c r="P52" i="38"/>
  <c r="D12" i="41" s="1"/>
  <c r="P53" i="38"/>
  <c r="P54" i="38"/>
  <c r="P55" i="38"/>
  <c r="D14" i="41" s="1"/>
  <c r="P56" i="38"/>
  <c r="D5" i="41" s="1"/>
  <c r="P2" i="38"/>
  <c r="O3" i="38"/>
  <c r="O4" i="38"/>
  <c r="E63" i="41" s="1"/>
  <c r="O5" i="38"/>
  <c r="E51" i="41" s="1"/>
  <c r="O6" i="38"/>
  <c r="E50" i="41" s="1"/>
  <c r="O7" i="38"/>
  <c r="E58" i="41" s="1"/>
  <c r="O8" i="38"/>
  <c r="E59" i="41" s="1"/>
  <c r="O9" i="38"/>
  <c r="E45" i="41" s="1"/>
  <c r="O10" i="38"/>
  <c r="E34" i="41" s="1"/>
  <c r="O11" i="38"/>
  <c r="E60" i="41" s="1"/>
  <c r="O12" i="38"/>
  <c r="E27" i="41" s="1"/>
  <c r="O13" i="38"/>
  <c r="E39" i="41" s="1"/>
  <c r="O14" i="38"/>
  <c r="E41" i="41" s="1"/>
  <c r="O15" i="38"/>
  <c r="E38" i="41" s="1"/>
  <c r="O16" i="38"/>
  <c r="E61" i="41" s="1"/>
  <c r="O17" i="38"/>
  <c r="E57" i="41" s="1"/>
  <c r="O18" i="38"/>
  <c r="E44" i="41" s="1"/>
  <c r="O19" i="38"/>
  <c r="E37" i="41" s="1"/>
  <c r="O20" i="38"/>
  <c r="E62" i="41" s="1"/>
  <c r="O21" i="38"/>
  <c r="E36" i="41" s="1"/>
  <c r="O22" i="38"/>
  <c r="E28" i="41" s="1"/>
  <c r="O23" i="38"/>
  <c r="E17" i="41" s="1"/>
  <c r="O24" i="38"/>
  <c r="E54" i="41" s="1"/>
  <c r="O25" i="38"/>
  <c r="E43" i="41" s="1"/>
  <c r="O26" i="38"/>
  <c r="E55" i="41" s="1"/>
  <c r="O27" i="38"/>
  <c r="E42" i="41" s="1"/>
  <c r="O28" i="38"/>
  <c r="E10" i="41" s="1"/>
  <c r="O29" i="38"/>
  <c r="E9" i="41" s="1"/>
  <c r="O30" i="38"/>
  <c r="E22" i="41" s="1"/>
  <c r="O31" i="38"/>
  <c r="E16" i="41" s="1"/>
  <c r="O32" i="38"/>
  <c r="E53" i="41" s="1"/>
  <c r="O33" i="38"/>
  <c r="E24" i="41" s="1"/>
  <c r="O34" i="38"/>
  <c r="E21" i="41" s="1"/>
  <c r="O35" i="38"/>
  <c r="E52" i="41" s="1"/>
  <c r="O36" i="38"/>
  <c r="E18" i="41" s="1"/>
  <c r="O37" i="38"/>
  <c r="E29" i="41" s="1"/>
  <c r="O38" i="38"/>
  <c r="E33" i="41" s="1"/>
  <c r="O39" i="38"/>
  <c r="E40" i="41" s="1"/>
  <c r="O40" i="38"/>
  <c r="O41" i="38"/>
  <c r="O42" i="38"/>
  <c r="E49" i="41" s="1"/>
  <c r="O43" i="38"/>
  <c r="O44" i="38"/>
  <c r="O45" i="38"/>
  <c r="E47" i="41" s="1"/>
  <c r="O46" i="38"/>
  <c r="E23" i="41" s="1"/>
  <c r="O47" i="38"/>
  <c r="O48" i="38"/>
  <c r="O49" i="38"/>
  <c r="E25" i="41" s="1"/>
  <c r="O50" i="38"/>
  <c r="E31" i="41" s="1"/>
  <c r="O51" i="38"/>
  <c r="O52" i="38"/>
  <c r="O53" i="38"/>
  <c r="E48" i="41" s="1"/>
  <c r="O54" i="38"/>
  <c r="O55" i="38"/>
  <c r="E14" i="41" s="1"/>
  <c r="O56" i="38"/>
  <c r="E5" i="41" s="1"/>
  <c r="O2" i="38"/>
  <c r="P63" i="38" l="1"/>
  <c r="D48" i="41"/>
  <c r="D25" i="41"/>
  <c r="D47" i="41"/>
  <c r="D35" i="41"/>
  <c r="E12" i="41"/>
  <c r="E19" i="41"/>
  <c r="O63" i="38"/>
  <c r="E35" i="41"/>
  <c r="U5" i="41"/>
  <c r="U14" i="41"/>
  <c r="D20" i="41"/>
  <c r="D32" i="41"/>
  <c r="D65" i="41"/>
  <c r="D46" i="41"/>
  <c r="E30" i="41"/>
  <c r="E26" i="41"/>
  <c r="E20" i="41"/>
  <c r="E32" i="41"/>
  <c r="E65" i="41"/>
  <c r="E46" i="41"/>
  <c r="D30" i="41"/>
  <c r="D26" i="41"/>
  <c r="D31" i="41"/>
  <c r="D23" i="41"/>
  <c r="D49" i="41"/>
  <c r="D56" i="41"/>
  <c r="E56" i="41"/>
  <c r="E64" i="41"/>
  <c r="D64" i="41"/>
  <c r="U26" i="41" l="1"/>
  <c r="A3" i="43"/>
  <c r="E3" i="43"/>
  <c r="B4" i="43"/>
  <c r="F4" i="43"/>
  <c r="C5" i="43"/>
  <c r="G5" i="43"/>
  <c r="D6" i="43"/>
  <c r="A7" i="43"/>
  <c r="E7" i="43"/>
  <c r="B8" i="43"/>
  <c r="F8" i="43"/>
  <c r="C9" i="43"/>
  <c r="G9" i="43"/>
  <c r="D10" i="43"/>
  <c r="A11" i="43"/>
  <c r="E11" i="43"/>
  <c r="B12" i="43"/>
  <c r="F12" i="43"/>
  <c r="C13" i="43"/>
  <c r="G13" i="43"/>
  <c r="D14" i="43"/>
  <c r="A15" i="43"/>
  <c r="E15" i="43"/>
  <c r="B16" i="43"/>
  <c r="F16" i="43"/>
  <c r="C17" i="43"/>
  <c r="G17" i="43"/>
  <c r="D18" i="43"/>
  <c r="A19" i="43"/>
  <c r="E19" i="43"/>
  <c r="B20" i="43"/>
  <c r="F20" i="43"/>
  <c r="C21" i="43"/>
  <c r="G21" i="43"/>
  <c r="D22" i="43"/>
  <c r="A23" i="43"/>
  <c r="E23" i="43"/>
  <c r="B24" i="43"/>
  <c r="F24" i="43"/>
  <c r="C25" i="43"/>
  <c r="G25" i="43"/>
  <c r="D26" i="43"/>
  <c r="A27" i="43"/>
  <c r="E27" i="43"/>
  <c r="B28" i="43"/>
  <c r="F28" i="43"/>
  <c r="C29" i="43"/>
  <c r="G29" i="43"/>
  <c r="D30" i="43"/>
  <c r="A31" i="43"/>
  <c r="E31" i="43"/>
  <c r="B32" i="43"/>
  <c r="F32" i="43"/>
  <c r="C33" i="43"/>
  <c r="G33" i="43"/>
  <c r="D34" i="43"/>
  <c r="A35" i="43"/>
  <c r="E35" i="43"/>
  <c r="B36" i="43"/>
  <c r="F36" i="43"/>
  <c r="C37" i="43"/>
  <c r="G37" i="43"/>
  <c r="D38" i="43"/>
  <c r="A39" i="43"/>
  <c r="E39" i="43"/>
  <c r="B40" i="43"/>
  <c r="F40" i="43"/>
  <c r="C41" i="43"/>
  <c r="G41" i="43"/>
  <c r="D42" i="43"/>
  <c r="A43" i="43"/>
  <c r="E43" i="43"/>
  <c r="B44" i="43"/>
  <c r="F44" i="43"/>
  <c r="C45" i="43"/>
  <c r="G45" i="43"/>
  <c r="D46" i="43"/>
  <c r="A47" i="43"/>
  <c r="E47" i="43"/>
  <c r="B48" i="43"/>
  <c r="F48" i="43"/>
  <c r="C49" i="43"/>
  <c r="B3" i="43"/>
  <c r="F3" i="43"/>
  <c r="C4" i="43"/>
  <c r="G4" i="43"/>
  <c r="D5" i="43"/>
  <c r="A6" i="43"/>
  <c r="E6" i="43"/>
  <c r="B7" i="43"/>
  <c r="F7" i="43"/>
  <c r="C8" i="43"/>
  <c r="G8" i="43"/>
  <c r="D9" i="43"/>
  <c r="A10" i="43"/>
  <c r="E10" i="43"/>
  <c r="B11" i="43"/>
  <c r="F11" i="43"/>
  <c r="C12" i="43"/>
  <c r="G12" i="43"/>
  <c r="D13" i="43"/>
  <c r="A14" i="43"/>
  <c r="E14" i="43"/>
  <c r="B15" i="43"/>
  <c r="F15" i="43"/>
  <c r="C16" i="43"/>
  <c r="G16" i="43"/>
  <c r="D17" i="43"/>
  <c r="A18" i="43"/>
  <c r="E18" i="43"/>
  <c r="B19" i="43"/>
  <c r="F19" i="43"/>
  <c r="C20" i="43"/>
  <c r="G20" i="43"/>
  <c r="D21" i="43"/>
  <c r="A22" i="43"/>
  <c r="E22" i="43"/>
  <c r="B23" i="43"/>
  <c r="F23" i="43"/>
  <c r="C24" i="43"/>
  <c r="G24" i="43"/>
  <c r="D25" i="43"/>
  <c r="A26" i="43"/>
  <c r="E26" i="43"/>
  <c r="B27" i="43"/>
  <c r="F27" i="43"/>
  <c r="C28" i="43"/>
  <c r="G28" i="43"/>
  <c r="D29" i="43"/>
  <c r="A30" i="43"/>
  <c r="E30" i="43"/>
  <c r="B31" i="43"/>
  <c r="F31" i="43"/>
  <c r="C32" i="43"/>
  <c r="G32" i="43"/>
  <c r="D33" i="43"/>
  <c r="A34" i="43"/>
  <c r="E34" i="43"/>
  <c r="B35" i="43"/>
  <c r="F35" i="43"/>
  <c r="C36" i="43"/>
  <c r="G36" i="43"/>
  <c r="D37" i="43"/>
  <c r="A38" i="43"/>
  <c r="E38" i="43"/>
  <c r="B39" i="43"/>
  <c r="F39" i="43"/>
  <c r="C40" i="43"/>
  <c r="G40" i="43"/>
  <c r="D41" i="43"/>
  <c r="A42" i="43"/>
  <c r="E42" i="43"/>
  <c r="B43" i="43"/>
  <c r="F43" i="43"/>
  <c r="C44" i="43"/>
  <c r="G44" i="43"/>
  <c r="D45" i="43"/>
  <c r="A46" i="43"/>
  <c r="E46" i="43"/>
  <c r="B47" i="43"/>
  <c r="F47" i="43"/>
  <c r="C48" i="43"/>
  <c r="G48" i="43"/>
  <c r="D49" i="43"/>
  <c r="A50" i="43"/>
  <c r="E50" i="43"/>
  <c r="B51" i="43"/>
  <c r="C3" i="43"/>
  <c r="G3" i="43"/>
  <c r="D4" i="43"/>
  <c r="A5" i="43"/>
  <c r="E5" i="43"/>
  <c r="B6" i="43"/>
  <c r="F6" i="43"/>
  <c r="C7" i="43"/>
  <c r="G7" i="43"/>
  <c r="D8" i="43"/>
  <c r="A9" i="43"/>
  <c r="E9" i="43"/>
  <c r="B10" i="43"/>
  <c r="F10" i="43"/>
  <c r="C11" i="43"/>
  <c r="G11" i="43"/>
  <c r="D12" i="43"/>
  <c r="A13" i="43"/>
  <c r="E13" i="43"/>
  <c r="B14" i="43"/>
  <c r="F14" i="43"/>
  <c r="C15" i="43"/>
  <c r="G15" i="43"/>
  <c r="D16" i="43"/>
  <c r="A17" i="43"/>
  <c r="E17" i="43"/>
  <c r="B18" i="43"/>
  <c r="F18" i="43"/>
  <c r="C19" i="43"/>
  <c r="G19" i="43"/>
  <c r="D20" i="43"/>
  <c r="A21" i="43"/>
  <c r="E21" i="43"/>
  <c r="B22" i="43"/>
  <c r="F22" i="43"/>
  <c r="C23" i="43"/>
  <c r="G23" i="43"/>
  <c r="D24" i="43"/>
  <c r="A25" i="43"/>
  <c r="E25" i="43"/>
  <c r="B26" i="43"/>
  <c r="F26" i="43"/>
  <c r="C27" i="43"/>
  <c r="G27" i="43"/>
  <c r="D28" i="43"/>
  <c r="A29" i="43"/>
  <c r="E29" i="43"/>
  <c r="B30" i="43"/>
  <c r="F30" i="43"/>
  <c r="C31" i="43"/>
  <c r="G31" i="43"/>
  <c r="D32" i="43"/>
  <c r="A33" i="43"/>
  <c r="E33" i="43"/>
  <c r="B34" i="43"/>
  <c r="F34" i="43"/>
  <c r="C35" i="43"/>
  <c r="G35" i="43"/>
  <c r="D36" i="43"/>
  <c r="A37" i="43"/>
  <c r="E37" i="43"/>
  <c r="B38" i="43"/>
  <c r="F38" i="43"/>
  <c r="C39" i="43"/>
  <c r="G39" i="43"/>
  <c r="D40" i="43"/>
  <c r="A41" i="43"/>
  <c r="E41" i="43"/>
  <c r="B42" i="43"/>
  <c r="F42" i="43"/>
  <c r="C43" i="43"/>
  <c r="G43" i="43"/>
  <c r="D44" i="43"/>
  <c r="A45" i="43"/>
  <c r="E45" i="43"/>
  <c r="B46" i="43"/>
  <c r="F46" i="43"/>
  <c r="C47" i="43"/>
  <c r="G47" i="43"/>
  <c r="D48" i="43"/>
  <c r="A49" i="43"/>
  <c r="E49" i="43"/>
  <c r="B50" i="43"/>
  <c r="F50" i="43"/>
  <c r="D3" i="43"/>
  <c r="A4" i="43"/>
  <c r="E4" i="43"/>
  <c r="B5" i="43"/>
  <c r="F5" i="43"/>
  <c r="C6" i="43"/>
  <c r="G6" i="43"/>
  <c r="D7" i="43"/>
  <c r="A8" i="43"/>
  <c r="E8" i="43"/>
  <c r="B9" i="43"/>
  <c r="F9" i="43"/>
  <c r="C10" i="43"/>
  <c r="G10" i="43"/>
  <c r="D11" i="43"/>
  <c r="A12" i="43"/>
  <c r="E12" i="43"/>
  <c r="B13" i="43"/>
  <c r="F13" i="43"/>
  <c r="C14" i="43"/>
  <c r="G14" i="43"/>
  <c r="D15" i="43"/>
  <c r="A16" i="43"/>
  <c r="E16" i="43"/>
  <c r="B17" i="43"/>
  <c r="F17" i="43"/>
  <c r="C18" i="43"/>
  <c r="G18" i="43"/>
  <c r="D19" i="43"/>
  <c r="A20" i="43"/>
  <c r="E20" i="43"/>
  <c r="B21" i="43"/>
  <c r="F21" i="43"/>
  <c r="C22" i="43"/>
  <c r="G22" i="43"/>
  <c r="D23" i="43"/>
  <c r="A24" i="43"/>
  <c r="E24" i="43"/>
  <c r="B25" i="43"/>
  <c r="F25" i="43"/>
  <c r="C26" i="43"/>
  <c r="G26" i="43"/>
  <c r="D27" i="43"/>
  <c r="A28" i="43"/>
  <c r="E28" i="43"/>
  <c r="B29" i="43"/>
  <c r="F29" i="43"/>
  <c r="C30" i="43"/>
  <c r="G30" i="43"/>
  <c r="D31" i="43"/>
  <c r="A32" i="43"/>
  <c r="E32" i="43"/>
  <c r="B33" i="43"/>
  <c r="F33" i="43"/>
  <c r="C34" i="43"/>
  <c r="G34" i="43"/>
  <c r="D35" i="43"/>
  <c r="A36" i="43"/>
  <c r="E36" i="43"/>
  <c r="B37" i="43"/>
  <c r="F37" i="43"/>
  <c r="C38" i="43"/>
  <c r="G38" i="43"/>
  <c r="D39" i="43"/>
  <c r="A40" i="43"/>
  <c r="E40" i="43"/>
  <c r="B41" i="43"/>
  <c r="F41" i="43"/>
  <c r="C42" i="43"/>
  <c r="G42" i="43"/>
  <c r="D43" i="43"/>
  <c r="A44" i="43"/>
  <c r="E44" i="43"/>
  <c r="B45" i="43"/>
  <c r="F45" i="43"/>
  <c r="C46" i="43"/>
  <c r="G46" i="43"/>
  <c r="D47" i="43"/>
  <c r="A48" i="43"/>
  <c r="E48" i="43"/>
  <c r="B49" i="43"/>
  <c r="F49" i="43"/>
  <c r="C50" i="43"/>
  <c r="G49" i="43"/>
  <c r="C51" i="43"/>
  <c r="G51" i="43"/>
  <c r="D52" i="43"/>
  <c r="A53" i="43"/>
  <c r="E53" i="43"/>
  <c r="B54" i="43"/>
  <c r="F54" i="43"/>
  <c r="C55" i="43"/>
  <c r="G55" i="43"/>
  <c r="D56" i="43"/>
  <c r="A57" i="43"/>
  <c r="E57" i="43"/>
  <c r="B58" i="43"/>
  <c r="F58" i="43"/>
  <c r="C59" i="43"/>
  <c r="G59" i="43"/>
  <c r="D60" i="43"/>
  <c r="A61" i="43"/>
  <c r="E61" i="43"/>
  <c r="B62" i="43"/>
  <c r="F62" i="43"/>
  <c r="C63" i="43"/>
  <c r="G63" i="43"/>
  <c r="D64" i="43"/>
  <c r="A65" i="43"/>
  <c r="E65" i="43"/>
  <c r="B66" i="43"/>
  <c r="F66" i="43"/>
  <c r="C67" i="43"/>
  <c r="G67" i="43"/>
  <c r="D68" i="43"/>
  <c r="A69" i="43"/>
  <c r="E69" i="43"/>
  <c r="B70" i="43"/>
  <c r="F70" i="43"/>
  <c r="C71" i="43"/>
  <c r="G71" i="43"/>
  <c r="D72" i="43"/>
  <c r="A73" i="43"/>
  <c r="E73" i="43"/>
  <c r="B74" i="43"/>
  <c r="F74" i="43"/>
  <c r="C75" i="43"/>
  <c r="G75" i="43"/>
  <c r="D76" i="43"/>
  <c r="A77" i="43"/>
  <c r="E77" i="43"/>
  <c r="B78" i="43"/>
  <c r="F78" i="43"/>
  <c r="C79" i="43"/>
  <c r="G79" i="43"/>
  <c r="D80" i="43"/>
  <c r="A81" i="43"/>
  <c r="E81" i="43"/>
  <c r="B82" i="43"/>
  <c r="F82" i="43"/>
  <c r="C83" i="43"/>
  <c r="G83" i="43"/>
  <c r="D84" i="43"/>
  <c r="A85" i="43"/>
  <c r="E85" i="43"/>
  <c r="B86" i="43"/>
  <c r="F86" i="43"/>
  <c r="C87" i="43"/>
  <c r="G87" i="43"/>
  <c r="D88" i="43"/>
  <c r="A89" i="43"/>
  <c r="E89" i="43"/>
  <c r="B90" i="43"/>
  <c r="F90" i="43"/>
  <c r="C91" i="43"/>
  <c r="G91" i="43"/>
  <c r="D92" i="43"/>
  <c r="A93" i="43"/>
  <c r="E93" i="43"/>
  <c r="B94" i="43"/>
  <c r="F94" i="43"/>
  <c r="C95" i="43"/>
  <c r="G95" i="43"/>
  <c r="D96" i="43"/>
  <c r="A97" i="43"/>
  <c r="D50" i="43"/>
  <c r="D51" i="43"/>
  <c r="A52" i="43"/>
  <c r="E52" i="43"/>
  <c r="B53" i="43"/>
  <c r="F53" i="43"/>
  <c r="C54" i="43"/>
  <c r="G54" i="43"/>
  <c r="D55" i="43"/>
  <c r="A56" i="43"/>
  <c r="E56" i="43"/>
  <c r="B57" i="43"/>
  <c r="F57" i="43"/>
  <c r="C58" i="43"/>
  <c r="G58" i="43"/>
  <c r="D59" i="43"/>
  <c r="A60" i="43"/>
  <c r="E60" i="43"/>
  <c r="B61" i="43"/>
  <c r="F61" i="43"/>
  <c r="C62" i="43"/>
  <c r="G62" i="43"/>
  <c r="D63" i="43"/>
  <c r="A64" i="43"/>
  <c r="E64" i="43"/>
  <c r="B65" i="43"/>
  <c r="F65" i="43"/>
  <c r="C66" i="43"/>
  <c r="G66" i="43"/>
  <c r="D67" i="43"/>
  <c r="A68" i="43"/>
  <c r="E68" i="43"/>
  <c r="B69" i="43"/>
  <c r="F69" i="43"/>
  <c r="C70" i="43"/>
  <c r="G70" i="43"/>
  <c r="D71" i="43"/>
  <c r="A72" i="43"/>
  <c r="E72" i="43"/>
  <c r="B73" i="43"/>
  <c r="F73" i="43"/>
  <c r="C74" i="43"/>
  <c r="G74" i="43"/>
  <c r="D75" i="43"/>
  <c r="A76" i="43"/>
  <c r="E76" i="43"/>
  <c r="B77" i="43"/>
  <c r="F77" i="43"/>
  <c r="C78" i="43"/>
  <c r="G78" i="43"/>
  <c r="D79" i="43"/>
  <c r="A80" i="43"/>
  <c r="E80" i="43"/>
  <c r="B81" i="43"/>
  <c r="F81" i="43"/>
  <c r="C82" i="43"/>
  <c r="G82" i="43"/>
  <c r="D83" i="43"/>
  <c r="A84" i="43"/>
  <c r="E84" i="43"/>
  <c r="B85" i="43"/>
  <c r="F85" i="43"/>
  <c r="C86" i="43"/>
  <c r="G86" i="43"/>
  <c r="D87" i="43"/>
  <c r="A88" i="43"/>
  <c r="E88" i="43"/>
  <c r="B89" i="43"/>
  <c r="F89" i="43"/>
  <c r="C90" i="43"/>
  <c r="G90" i="43"/>
  <c r="D91" i="43"/>
  <c r="A92" i="43"/>
  <c r="E92" i="43"/>
  <c r="B93" i="43"/>
  <c r="F93" i="43"/>
  <c r="C94" i="43"/>
  <c r="G94" i="43"/>
  <c r="D95" i="43"/>
  <c r="A96" i="43"/>
  <c r="E96" i="43"/>
  <c r="B97" i="43"/>
  <c r="F97" i="43"/>
  <c r="C98" i="43"/>
  <c r="G98" i="43"/>
  <c r="D99" i="43"/>
  <c r="G50" i="43"/>
  <c r="E51" i="43"/>
  <c r="B52" i="43"/>
  <c r="F52" i="43"/>
  <c r="C53" i="43"/>
  <c r="G53" i="43"/>
  <c r="D54" i="43"/>
  <c r="A55" i="43"/>
  <c r="E55" i="43"/>
  <c r="B56" i="43"/>
  <c r="F56" i="43"/>
  <c r="C57" i="43"/>
  <c r="G57" i="43"/>
  <c r="D58" i="43"/>
  <c r="A59" i="43"/>
  <c r="E59" i="43"/>
  <c r="B60" i="43"/>
  <c r="F60" i="43"/>
  <c r="C61" i="43"/>
  <c r="G61" i="43"/>
  <c r="D62" i="43"/>
  <c r="A63" i="43"/>
  <c r="E63" i="43"/>
  <c r="B64" i="43"/>
  <c r="F64" i="43"/>
  <c r="C65" i="43"/>
  <c r="G65" i="43"/>
  <c r="D66" i="43"/>
  <c r="A67" i="43"/>
  <c r="E67" i="43"/>
  <c r="B68" i="43"/>
  <c r="F68" i="43"/>
  <c r="C69" i="43"/>
  <c r="G69" i="43"/>
  <c r="D70" i="43"/>
  <c r="A71" i="43"/>
  <c r="E71" i="43"/>
  <c r="B72" i="43"/>
  <c r="F72" i="43"/>
  <c r="C73" i="43"/>
  <c r="G73" i="43"/>
  <c r="D74" i="43"/>
  <c r="A75" i="43"/>
  <c r="E75" i="43"/>
  <c r="B76" i="43"/>
  <c r="F76" i="43"/>
  <c r="C77" i="43"/>
  <c r="G77" i="43"/>
  <c r="D78" i="43"/>
  <c r="A79" i="43"/>
  <c r="E79" i="43"/>
  <c r="B80" i="43"/>
  <c r="F80" i="43"/>
  <c r="C81" i="43"/>
  <c r="G81" i="43"/>
  <c r="D82" i="43"/>
  <c r="A83" i="43"/>
  <c r="E83" i="43"/>
  <c r="B84" i="43"/>
  <c r="F84" i="43"/>
  <c r="C85" i="43"/>
  <c r="G85" i="43"/>
  <c r="D86" i="43"/>
  <c r="A87" i="43"/>
  <c r="E87" i="43"/>
  <c r="B88" i="43"/>
  <c r="F88" i="43"/>
  <c r="C89" i="43"/>
  <c r="G89" i="43"/>
  <c r="D90" i="43"/>
  <c r="A91" i="43"/>
  <c r="E91" i="43"/>
  <c r="B92" i="43"/>
  <c r="F92" i="43"/>
  <c r="C93" i="43"/>
  <c r="G93" i="43"/>
  <c r="D94" i="43"/>
  <c r="A95" i="43"/>
  <c r="E95" i="43"/>
  <c r="B96" i="43"/>
  <c r="F96" i="43"/>
  <c r="C97" i="43"/>
  <c r="G97" i="43"/>
  <c r="D98" i="43"/>
  <c r="A99" i="43"/>
  <c r="A51" i="43"/>
  <c r="F51" i="43"/>
  <c r="C52" i="43"/>
  <c r="G52" i="43"/>
  <c r="D53" i="43"/>
  <c r="A54" i="43"/>
  <c r="E54" i="43"/>
  <c r="B55" i="43"/>
  <c r="F55" i="43"/>
  <c r="C56" i="43"/>
  <c r="G56" i="43"/>
  <c r="D57" i="43"/>
  <c r="A58" i="43"/>
  <c r="E58" i="43"/>
  <c r="B59" i="43"/>
  <c r="F59" i="43"/>
  <c r="C60" i="43"/>
  <c r="G60" i="43"/>
  <c r="D61" i="43"/>
  <c r="A62" i="43"/>
  <c r="E62" i="43"/>
  <c r="B63" i="43"/>
  <c r="F63" i="43"/>
  <c r="C64" i="43"/>
  <c r="G64" i="43"/>
  <c r="D65" i="43"/>
  <c r="A66" i="43"/>
  <c r="E66" i="43"/>
  <c r="B67" i="43"/>
  <c r="F67" i="43"/>
  <c r="C68" i="43"/>
  <c r="G68" i="43"/>
  <c r="D69" i="43"/>
  <c r="A70" i="43"/>
  <c r="E70" i="43"/>
  <c r="B71" i="43"/>
  <c r="F71" i="43"/>
  <c r="C72" i="43"/>
  <c r="G72" i="43"/>
  <c r="D73" i="43"/>
  <c r="A74" i="43"/>
  <c r="E74" i="43"/>
  <c r="B75" i="43"/>
  <c r="F75" i="43"/>
  <c r="C76" i="43"/>
  <c r="G76" i="43"/>
  <c r="D77" i="43"/>
  <c r="A78" i="43"/>
  <c r="E78" i="43"/>
  <c r="B79" i="43"/>
  <c r="F79" i="43"/>
  <c r="C80" i="43"/>
  <c r="G80" i="43"/>
  <c r="D81" i="43"/>
  <c r="A82" i="43"/>
  <c r="E82" i="43"/>
  <c r="B83" i="43"/>
  <c r="F83" i="43"/>
  <c r="C84" i="43"/>
  <c r="G84" i="43"/>
  <c r="D85" i="43"/>
  <c r="A86" i="43"/>
  <c r="E86" i="43"/>
  <c r="B87" i="43"/>
  <c r="F87" i="43"/>
  <c r="C88" i="43"/>
  <c r="G88" i="43"/>
  <c r="D89" i="43"/>
  <c r="A90" i="43"/>
  <c r="E90" i="43"/>
  <c r="B91" i="43"/>
  <c r="F91" i="43"/>
  <c r="C92" i="43"/>
  <c r="G92" i="43"/>
  <c r="D93" i="43"/>
  <c r="A94" i="43"/>
  <c r="E94" i="43"/>
  <c r="B95" i="43"/>
  <c r="F95" i="43"/>
  <c r="C96" i="43"/>
  <c r="G96" i="43"/>
  <c r="D97" i="43"/>
  <c r="A98" i="43"/>
  <c r="E98" i="43"/>
  <c r="B99" i="43"/>
  <c r="E97" i="43"/>
  <c r="E99" i="43"/>
  <c r="B100" i="43"/>
  <c r="F100" i="43"/>
  <c r="C101" i="43"/>
  <c r="G101" i="43"/>
  <c r="D102" i="43"/>
  <c r="A103" i="43"/>
  <c r="E103" i="43"/>
  <c r="B104" i="43"/>
  <c r="F104" i="43"/>
  <c r="C105" i="43"/>
  <c r="G105" i="43"/>
  <c r="D106" i="43"/>
  <c r="A107" i="43"/>
  <c r="E107" i="43"/>
  <c r="B108" i="43"/>
  <c r="F108" i="43"/>
  <c r="C109" i="43"/>
  <c r="G109" i="43"/>
  <c r="D110" i="43"/>
  <c r="A111" i="43"/>
  <c r="E111" i="43"/>
  <c r="B112" i="43"/>
  <c r="F112" i="43"/>
  <c r="C113" i="43"/>
  <c r="G113" i="43"/>
  <c r="D114" i="43"/>
  <c r="A115" i="43"/>
  <c r="E115" i="43"/>
  <c r="B116" i="43"/>
  <c r="F116" i="43"/>
  <c r="C117" i="43"/>
  <c r="G117" i="43"/>
  <c r="D118" i="43"/>
  <c r="A119" i="43"/>
  <c r="E119" i="43"/>
  <c r="B120" i="43"/>
  <c r="F120" i="43"/>
  <c r="C121" i="43"/>
  <c r="G121" i="43"/>
  <c r="D122" i="43"/>
  <c r="A123" i="43"/>
  <c r="E123" i="43"/>
  <c r="B124" i="43"/>
  <c r="F124" i="43"/>
  <c r="C125" i="43"/>
  <c r="G125" i="43"/>
  <c r="D126" i="43"/>
  <c r="A127" i="43"/>
  <c r="E127" i="43"/>
  <c r="B128" i="43"/>
  <c r="F128" i="43"/>
  <c r="C129" i="43"/>
  <c r="G129" i="43"/>
  <c r="D130" i="43"/>
  <c r="A131" i="43"/>
  <c r="E131" i="43"/>
  <c r="B132" i="43"/>
  <c r="F132" i="43"/>
  <c r="C133" i="43"/>
  <c r="G133" i="43"/>
  <c r="D134" i="43"/>
  <c r="A135" i="43"/>
  <c r="E135" i="43"/>
  <c r="B136" i="43"/>
  <c r="F136" i="43"/>
  <c r="C137" i="43"/>
  <c r="G137" i="43"/>
  <c r="D138" i="43"/>
  <c r="A139" i="43"/>
  <c r="E139" i="43"/>
  <c r="B140" i="43"/>
  <c r="F140" i="43"/>
  <c r="C141" i="43"/>
  <c r="G141" i="43"/>
  <c r="D142" i="43"/>
  <c r="A143" i="43"/>
  <c r="E143" i="43"/>
  <c r="B144" i="43"/>
  <c r="F144" i="43"/>
  <c r="B98" i="43"/>
  <c r="F99" i="43"/>
  <c r="C100" i="43"/>
  <c r="G100" i="43"/>
  <c r="D101" i="43"/>
  <c r="A102" i="43"/>
  <c r="E102" i="43"/>
  <c r="B103" i="43"/>
  <c r="F103" i="43"/>
  <c r="C104" i="43"/>
  <c r="G104" i="43"/>
  <c r="D105" i="43"/>
  <c r="A106" i="43"/>
  <c r="E106" i="43"/>
  <c r="B107" i="43"/>
  <c r="F107" i="43"/>
  <c r="C108" i="43"/>
  <c r="G108" i="43"/>
  <c r="D109" i="43"/>
  <c r="A110" i="43"/>
  <c r="E110" i="43"/>
  <c r="B111" i="43"/>
  <c r="F111" i="43"/>
  <c r="C112" i="43"/>
  <c r="G112" i="43"/>
  <c r="D113" i="43"/>
  <c r="A114" i="43"/>
  <c r="E114" i="43"/>
  <c r="B115" i="43"/>
  <c r="F115" i="43"/>
  <c r="C116" i="43"/>
  <c r="G116" i="43"/>
  <c r="D117" i="43"/>
  <c r="A118" i="43"/>
  <c r="E118" i="43"/>
  <c r="B119" i="43"/>
  <c r="F119" i="43"/>
  <c r="C120" i="43"/>
  <c r="G120" i="43"/>
  <c r="D121" i="43"/>
  <c r="A122" i="43"/>
  <c r="E122" i="43"/>
  <c r="B123" i="43"/>
  <c r="F123" i="43"/>
  <c r="C124" i="43"/>
  <c r="G124" i="43"/>
  <c r="D125" i="43"/>
  <c r="A126" i="43"/>
  <c r="E126" i="43"/>
  <c r="B127" i="43"/>
  <c r="F127" i="43"/>
  <c r="C128" i="43"/>
  <c r="G128" i="43"/>
  <c r="D129" i="43"/>
  <c r="A130" i="43"/>
  <c r="E130" i="43"/>
  <c r="B131" i="43"/>
  <c r="F131" i="43"/>
  <c r="C132" i="43"/>
  <c r="G132" i="43"/>
  <c r="D133" i="43"/>
  <c r="A134" i="43"/>
  <c r="E134" i="43"/>
  <c r="B135" i="43"/>
  <c r="F135" i="43"/>
  <c r="C136" i="43"/>
  <c r="G136" i="43"/>
  <c r="D137" i="43"/>
  <c r="A138" i="43"/>
  <c r="E138" i="43"/>
  <c r="B139" i="43"/>
  <c r="F139" i="43"/>
  <c r="C140" i="43"/>
  <c r="G140" i="43"/>
  <c r="D141" i="43"/>
  <c r="A142" i="43"/>
  <c r="E142" i="43"/>
  <c r="B143" i="43"/>
  <c r="F143" i="43"/>
  <c r="C144" i="43"/>
  <c r="G144" i="43"/>
  <c r="D145" i="43"/>
  <c r="A146" i="43"/>
  <c r="E146" i="43"/>
  <c r="B147" i="43"/>
  <c r="F98" i="43"/>
  <c r="G99" i="43"/>
  <c r="D100" i="43"/>
  <c r="A101" i="43"/>
  <c r="E101" i="43"/>
  <c r="B102" i="43"/>
  <c r="F102" i="43"/>
  <c r="C103" i="43"/>
  <c r="G103" i="43"/>
  <c r="D104" i="43"/>
  <c r="A105" i="43"/>
  <c r="E105" i="43"/>
  <c r="B106" i="43"/>
  <c r="F106" i="43"/>
  <c r="C107" i="43"/>
  <c r="G107" i="43"/>
  <c r="D108" i="43"/>
  <c r="A109" i="43"/>
  <c r="E109" i="43"/>
  <c r="B110" i="43"/>
  <c r="F110" i="43"/>
  <c r="C111" i="43"/>
  <c r="G111" i="43"/>
  <c r="D112" i="43"/>
  <c r="A113" i="43"/>
  <c r="E113" i="43"/>
  <c r="B114" i="43"/>
  <c r="F114" i="43"/>
  <c r="C115" i="43"/>
  <c r="G115" i="43"/>
  <c r="D116" i="43"/>
  <c r="A117" i="43"/>
  <c r="E117" i="43"/>
  <c r="B118" i="43"/>
  <c r="F118" i="43"/>
  <c r="C119" i="43"/>
  <c r="G119" i="43"/>
  <c r="D120" i="43"/>
  <c r="A121" i="43"/>
  <c r="E121" i="43"/>
  <c r="B122" i="43"/>
  <c r="F122" i="43"/>
  <c r="C123" i="43"/>
  <c r="G123" i="43"/>
  <c r="D124" i="43"/>
  <c r="A125" i="43"/>
  <c r="E125" i="43"/>
  <c r="B126" i="43"/>
  <c r="F126" i="43"/>
  <c r="C127" i="43"/>
  <c r="G127" i="43"/>
  <c r="D128" i="43"/>
  <c r="A129" i="43"/>
  <c r="E129" i="43"/>
  <c r="B130" i="43"/>
  <c r="F130" i="43"/>
  <c r="C131" i="43"/>
  <c r="G131" i="43"/>
  <c r="D132" i="43"/>
  <c r="A133" i="43"/>
  <c r="E133" i="43"/>
  <c r="B134" i="43"/>
  <c r="F134" i="43"/>
  <c r="C135" i="43"/>
  <c r="G135" i="43"/>
  <c r="D136" i="43"/>
  <c r="A137" i="43"/>
  <c r="E137" i="43"/>
  <c r="B138" i="43"/>
  <c r="F138" i="43"/>
  <c r="C139" i="43"/>
  <c r="G139" i="43"/>
  <c r="D140" i="43"/>
  <c r="A141" i="43"/>
  <c r="E141" i="43"/>
  <c r="B142" i="43"/>
  <c r="F142" i="43"/>
  <c r="C143" i="43"/>
  <c r="G143" i="43"/>
  <c r="D144" i="43"/>
  <c r="A145" i="43"/>
  <c r="E145" i="43"/>
  <c r="B146" i="43"/>
  <c r="F146" i="43"/>
  <c r="C147" i="43"/>
  <c r="C99" i="43"/>
  <c r="A100" i="43"/>
  <c r="E100" i="43"/>
  <c r="B101" i="43"/>
  <c r="F101" i="43"/>
  <c r="C102" i="43"/>
  <c r="G102" i="43"/>
  <c r="D103" i="43"/>
  <c r="A104" i="43"/>
  <c r="E104" i="43"/>
  <c r="B105" i="43"/>
  <c r="F105" i="43"/>
  <c r="C106" i="43"/>
  <c r="G106" i="43"/>
  <c r="D107" i="43"/>
  <c r="A108" i="43"/>
  <c r="E108" i="43"/>
  <c r="B109" i="43"/>
  <c r="F109" i="43"/>
  <c r="C110" i="43"/>
  <c r="G110" i="43"/>
  <c r="D111" i="43"/>
  <c r="A112" i="43"/>
  <c r="E112" i="43"/>
  <c r="B113" i="43"/>
  <c r="F113" i="43"/>
  <c r="C114" i="43"/>
  <c r="G114" i="43"/>
  <c r="D115" i="43"/>
  <c r="A116" i="43"/>
  <c r="E116" i="43"/>
  <c r="B117" i="43"/>
  <c r="F117" i="43"/>
  <c r="C118" i="43"/>
  <c r="G118" i="43"/>
  <c r="D119" i="43"/>
  <c r="A120" i="43"/>
  <c r="E120" i="43"/>
  <c r="B121" i="43"/>
  <c r="F121" i="43"/>
  <c r="C122" i="43"/>
  <c r="G122" i="43"/>
  <c r="D123" i="43"/>
  <c r="A124" i="43"/>
  <c r="E124" i="43"/>
  <c r="B125" i="43"/>
  <c r="F125" i="43"/>
  <c r="C126" i="43"/>
  <c r="G126" i="43"/>
  <c r="D127" i="43"/>
  <c r="A128" i="43"/>
  <c r="E128" i="43"/>
  <c r="B129" i="43"/>
  <c r="F129" i="43"/>
  <c r="C130" i="43"/>
  <c r="G130" i="43"/>
  <c r="D131" i="43"/>
  <c r="A132" i="43"/>
  <c r="E132" i="43"/>
  <c r="B133" i="43"/>
  <c r="F133" i="43"/>
  <c r="C134" i="43"/>
  <c r="G134" i="43"/>
  <c r="D135" i="43"/>
  <c r="A136" i="43"/>
  <c r="E136" i="43"/>
  <c r="B137" i="43"/>
  <c r="F137" i="43"/>
  <c r="C138" i="43"/>
  <c r="G138" i="43"/>
  <c r="D139" i="43"/>
  <c r="A140" i="43"/>
  <c r="E140" i="43"/>
  <c r="B141" i="43"/>
  <c r="F141" i="43"/>
  <c r="C142" i="43"/>
  <c r="G142" i="43"/>
  <c r="D143" i="43"/>
  <c r="A144" i="43"/>
  <c r="E144" i="43"/>
  <c r="B145" i="43"/>
  <c r="F145" i="43"/>
  <c r="C146" i="43"/>
  <c r="G146" i="43"/>
  <c r="D147" i="43"/>
  <c r="A148" i="43"/>
  <c r="E148" i="43"/>
  <c r="B149" i="43"/>
  <c r="C145" i="43"/>
  <c r="E147" i="43"/>
  <c r="C148" i="43"/>
  <c r="A149" i="43"/>
  <c r="F149" i="43"/>
  <c r="C150" i="43"/>
  <c r="G150" i="43"/>
  <c r="D151" i="43"/>
  <c r="A152" i="43"/>
  <c r="E152" i="43"/>
  <c r="B153" i="43"/>
  <c r="F153" i="43"/>
  <c r="C154" i="43"/>
  <c r="G154" i="43"/>
  <c r="D155" i="43"/>
  <c r="A156" i="43"/>
  <c r="E156" i="43"/>
  <c r="B157" i="43"/>
  <c r="F157" i="43"/>
  <c r="C158" i="43"/>
  <c r="G158" i="43"/>
  <c r="D159" i="43"/>
  <c r="A160" i="43"/>
  <c r="E160" i="43"/>
  <c r="B161" i="43"/>
  <c r="F161" i="43"/>
  <c r="C162" i="43"/>
  <c r="G162" i="43"/>
  <c r="D163" i="43"/>
  <c r="A164" i="43"/>
  <c r="E164" i="43"/>
  <c r="B165" i="43"/>
  <c r="F165" i="43"/>
  <c r="C166" i="43"/>
  <c r="G166" i="43"/>
  <c r="D167" i="43"/>
  <c r="A168" i="43"/>
  <c r="E168" i="43"/>
  <c r="B169" i="43"/>
  <c r="F169" i="43"/>
  <c r="C170" i="43"/>
  <c r="G170" i="43"/>
  <c r="D171" i="43"/>
  <c r="A172" i="43"/>
  <c r="E172" i="43"/>
  <c r="B173" i="43"/>
  <c r="F173" i="43"/>
  <c r="C174" i="43"/>
  <c r="G174" i="43"/>
  <c r="D175" i="43"/>
  <c r="A176" i="43"/>
  <c r="E176" i="43"/>
  <c r="B177" i="43"/>
  <c r="F177" i="43"/>
  <c r="C178" i="43"/>
  <c r="G178" i="43"/>
  <c r="D179" i="43"/>
  <c r="A180" i="43"/>
  <c r="E180" i="43"/>
  <c r="B181" i="43"/>
  <c r="F181" i="43"/>
  <c r="C182" i="43"/>
  <c r="G182" i="43"/>
  <c r="D183" i="43"/>
  <c r="A184" i="43"/>
  <c r="E184" i="43"/>
  <c r="B185" i="43"/>
  <c r="F185" i="43"/>
  <c r="C186" i="43"/>
  <c r="G186" i="43"/>
  <c r="D187" i="43"/>
  <c r="A188" i="43"/>
  <c r="E188" i="43"/>
  <c r="B189" i="43"/>
  <c r="F189" i="43"/>
  <c r="C190" i="43"/>
  <c r="G190" i="43"/>
  <c r="D191" i="43"/>
  <c r="A192" i="43"/>
  <c r="E192" i="43"/>
  <c r="B193" i="43"/>
  <c r="F193" i="43"/>
  <c r="C194" i="43"/>
  <c r="G194" i="43"/>
  <c r="D195" i="43"/>
  <c r="G145" i="43"/>
  <c r="F147" i="43"/>
  <c r="D148" i="43"/>
  <c r="C149" i="43"/>
  <c r="G149" i="43"/>
  <c r="D150" i="43"/>
  <c r="A151" i="43"/>
  <c r="E151" i="43"/>
  <c r="B152" i="43"/>
  <c r="F152" i="43"/>
  <c r="C153" i="43"/>
  <c r="G153" i="43"/>
  <c r="D154" i="43"/>
  <c r="A155" i="43"/>
  <c r="E155" i="43"/>
  <c r="B156" i="43"/>
  <c r="F156" i="43"/>
  <c r="C157" i="43"/>
  <c r="G157" i="43"/>
  <c r="D158" i="43"/>
  <c r="A159" i="43"/>
  <c r="E159" i="43"/>
  <c r="B160" i="43"/>
  <c r="F160" i="43"/>
  <c r="C161" i="43"/>
  <c r="G161" i="43"/>
  <c r="D162" i="43"/>
  <c r="A163" i="43"/>
  <c r="E163" i="43"/>
  <c r="B164" i="43"/>
  <c r="F164" i="43"/>
  <c r="C165" i="43"/>
  <c r="G165" i="43"/>
  <c r="D166" i="43"/>
  <c r="A167" i="43"/>
  <c r="E167" i="43"/>
  <c r="B168" i="43"/>
  <c r="F168" i="43"/>
  <c r="C169" i="43"/>
  <c r="G169" i="43"/>
  <c r="D170" i="43"/>
  <c r="A171" i="43"/>
  <c r="E171" i="43"/>
  <c r="B172" i="43"/>
  <c r="F172" i="43"/>
  <c r="C173" i="43"/>
  <c r="G173" i="43"/>
  <c r="D174" i="43"/>
  <c r="A175" i="43"/>
  <c r="E175" i="43"/>
  <c r="B176" i="43"/>
  <c r="F176" i="43"/>
  <c r="C177" i="43"/>
  <c r="G177" i="43"/>
  <c r="D178" i="43"/>
  <c r="A179" i="43"/>
  <c r="E179" i="43"/>
  <c r="B180" i="43"/>
  <c r="F180" i="43"/>
  <c r="C181" i="43"/>
  <c r="G181" i="43"/>
  <c r="D182" i="43"/>
  <c r="A183" i="43"/>
  <c r="E183" i="43"/>
  <c r="B184" i="43"/>
  <c r="F184" i="43"/>
  <c r="C185" i="43"/>
  <c r="G185" i="43"/>
  <c r="D186" i="43"/>
  <c r="A187" i="43"/>
  <c r="E187" i="43"/>
  <c r="B188" i="43"/>
  <c r="F188" i="43"/>
  <c r="C189" i="43"/>
  <c r="G189" i="43"/>
  <c r="D190" i="43"/>
  <c r="A191" i="43"/>
  <c r="E191" i="43"/>
  <c r="B192" i="43"/>
  <c r="F192" i="43"/>
  <c r="C193" i="43"/>
  <c r="G193" i="43"/>
  <c r="D194" i="43"/>
  <c r="A195" i="43"/>
  <c r="D146" i="43"/>
  <c r="G147" i="43"/>
  <c r="F148" i="43"/>
  <c r="D149" i="43"/>
  <c r="A150" i="43"/>
  <c r="E150" i="43"/>
  <c r="B151" i="43"/>
  <c r="F151" i="43"/>
  <c r="C152" i="43"/>
  <c r="G152" i="43"/>
  <c r="D153" i="43"/>
  <c r="A154" i="43"/>
  <c r="E154" i="43"/>
  <c r="B155" i="43"/>
  <c r="F155" i="43"/>
  <c r="C156" i="43"/>
  <c r="G156" i="43"/>
  <c r="D157" i="43"/>
  <c r="A158" i="43"/>
  <c r="E158" i="43"/>
  <c r="B159" i="43"/>
  <c r="F159" i="43"/>
  <c r="C160" i="43"/>
  <c r="G160" i="43"/>
  <c r="D161" i="43"/>
  <c r="A162" i="43"/>
  <c r="E162" i="43"/>
  <c r="B163" i="43"/>
  <c r="F163" i="43"/>
  <c r="C164" i="43"/>
  <c r="G164" i="43"/>
  <c r="D165" i="43"/>
  <c r="A166" i="43"/>
  <c r="E166" i="43"/>
  <c r="B167" i="43"/>
  <c r="F167" i="43"/>
  <c r="C168" i="43"/>
  <c r="G168" i="43"/>
  <c r="D169" i="43"/>
  <c r="A170" i="43"/>
  <c r="E170" i="43"/>
  <c r="B171" i="43"/>
  <c r="F171" i="43"/>
  <c r="C172" i="43"/>
  <c r="G172" i="43"/>
  <c r="D173" i="43"/>
  <c r="A174" i="43"/>
  <c r="E174" i="43"/>
  <c r="B175" i="43"/>
  <c r="F175" i="43"/>
  <c r="C176" i="43"/>
  <c r="G176" i="43"/>
  <c r="D177" i="43"/>
  <c r="A178" i="43"/>
  <c r="E178" i="43"/>
  <c r="B179" i="43"/>
  <c r="F179" i="43"/>
  <c r="C180" i="43"/>
  <c r="G180" i="43"/>
  <c r="D181" i="43"/>
  <c r="A182" i="43"/>
  <c r="E182" i="43"/>
  <c r="B183" i="43"/>
  <c r="F183" i="43"/>
  <c r="C184" i="43"/>
  <c r="G184" i="43"/>
  <c r="D185" i="43"/>
  <c r="A186" i="43"/>
  <c r="E186" i="43"/>
  <c r="B187" i="43"/>
  <c r="F187" i="43"/>
  <c r="C188" i="43"/>
  <c r="G188" i="43"/>
  <c r="D189" i="43"/>
  <c r="A190" i="43"/>
  <c r="E190" i="43"/>
  <c r="B191" i="43"/>
  <c r="F191" i="43"/>
  <c r="C192" i="43"/>
  <c r="G192" i="43"/>
  <c r="D193" i="43"/>
  <c r="A194" i="43"/>
  <c r="E194" i="43"/>
  <c r="B195" i="43"/>
  <c r="F195" i="43"/>
  <c r="C196" i="43"/>
  <c r="G196" i="43"/>
  <c r="D197" i="43"/>
  <c r="A147" i="43"/>
  <c r="B148" i="43"/>
  <c r="G148" i="43"/>
  <c r="E149" i="43"/>
  <c r="B150" i="43"/>
  <c r="F150" i="43"/>
  <c r="C151" i="43"/>
  <c r="G151" i="43"/>
  <c r="D152" i="43"/>
  <c r="A153" i="43"/>
  <c r="E153" i="43"/>
  <c r="B154" i="43"/>
  <c r="F154" i="43"/>
  <c r="C155" i="43"/>
  <c r="G155" i="43"/>
  <c r="D156" i="43"/>
  <c r="A157" i="43"/>
  <c r="E157" i="43"/>
  <c r="B158" i="43"/>
  <c r="F158" i="43"/>
  <c r="C159" i="43"/>
  <c r="G159" i="43"/>
  <c r="D160" i="43"/>
  <c r="A161" i="43"/>
  <c r="E161" i="43"/>
  <c r="B162" i="43"/>
  <c r="F162" i="43"/>
  <c r="C163" i="43"/>
  <c r="G163" i="43"/>
  <c r="D164" i="43"/>
  <c r="A165" i="43"/>
  <c r="E165" i="43"/>
  <c r="B166" i="43"/>
  <c r="F166" i="43"/>
  <c r="C167" i="43"/>
  <c r="G167" i="43"/>
  <c r="D168" i="43"/>
  <c r="A169" i="43"/>
  <c r="E169" i="43"/>
  <c r="B170" i="43"/>
  <c r="F170" i="43"/>
  <c r="C171" i="43"/>
  <c r="G171" i="43"/>
  <c r="D172" i="43"/>
  <c r="A173" i="43"/>
  <c r="E173" i="43"/>
  <c r="B174" i="43"/>
  <c r="F174" i="43"/>
  <c r="C175" i="43"/>
  <c r="G175" i="43"/>
  <c r="D176" i="43"/>
  <c r="A177" i="43"/>
  <c r="E177" i="43"/>
  <c r="B178" i="43"/>
  <c r="F178" i="43"/>
  <c r="C179" i="43"/>
  <c r="G179" i="43"/>
  <c r="D180" i="43"/>
  <c r="A181" i="43"/>
  <c r="E181" i="43"/>
  <c r="B182" i="43"/>
  <c r="F182" i="43"/>
  <c r="C183" i="43"/>
  <c r="G183" i="43"/>
  <c r="D184" i="43"/>
  <c r="A185" i="43"/>
  <c r="E185" i="43"/>
  <c r="B186" i="43"/>
  <c r="F186" i="43"/>
  <c r="C187" i="43"/>
  <c r="G187" i="43"/>
  <c r="D188" i="43"/>
  <c r="A189" i="43"/>
  <c r="E189" i="43"/>
  <c r="B190" i="43"/>
  <c r="F190" i="43"/>
  <c r="C191" i="43"/>
  <c r="G191" i="43"/>
  <c r="D192" i="43"/>
  <c r="A193" i="43"/>
  <c r="E193" i="43"/>
  <c r="B194" i="43"/>
  <c r="F194" i="43"/>
  <c r="C195" i="43"/>
  <c r="G195" i="43"/>
  <c r="D196" i="43"/>
  <c r="A197" i="43"/>
  <c r="E197" i="43"/>
  <c r="E195" i="43"/>
  <c r="F196" i="43"/>
  <c r="G197" i="43"/>
  <c r="D198" i="43"/>
  <c r="A199" i="43"/>
  <c r="E199" i="43"/>
  <c r="B200" i="43"/>
  <c r="F200" i="43"/>
  <c r="C201" i="43"/>
  <c r="G201" i="43"/>
  <c r="D202" i="43"/>
  <c r="A203" i="43"/>
  <c r="E203" i="43"/>
  <c r="B204" i="43"/>
  <c r="F204" i="43"/>
  <c r="C205" i="43"/>
  <c r="G205" i="43"/>
  <c r="D206" i="43"/>
  <c r="A207" i="43"/>
  <c r="E207" i="43"/>
  <c r="B208" i="43"/>
  <c r="F208" i="43"/>
  <c r="C209" i="43"/>
  <c r="G209" i="43"/>
  <c r="D210" i="43"/>
  <c r="A211" i="43"/>
  <c r="E211" i="43"/>
  <c r="B212" i="43"/>
  <c r="F212" i="43"/>
  <c r="C213" i="43"/>
  <c r="G213" i="43"/>
  <c r="D214" i="43"/>
  <c r="A215" i="43"/>
  <c r="E215" i="43"/>
  <c r="B216" i="43"/>
  <c r="F216" i="43"/>
  <c r="C217" i="43"/>
  <c r="G217" i="43"/>
  <c r="D218" i="43"/>
  <c r="A219" i="43"/>
  <c r="E219" i="43"/>
  <c r="B220" i="43"/>
  <c r="F220" i="43"/>
  <c r="C221" i="43"/>
  <c r="G221" i="43"/>
  <c r="D222" i="43"/>
  <c r="A223" i="43"/>
  <c r="E223" i="43"/>
  <c r="B224" i="43"/>
  <c r="F224" i="43"/>
  <c r="C225" i="43"/>
  <c r="G225" i="43"/>
  <c r="D226" i="43"/>
  <c r="A227" i="43"/>
  <c r="E227" i="43"/>
  <c r="B228" i="43"/>
  <c r="F228" i="43"/>
  <c r="C229" i="43"/>
  <c r="G229" i="43"/>
  <c r="D230" i="43"/>
  <c r="A231" i="43"/>
  <c r="E231" i="43"/>
  <c r="B232" i="43"/>
  <c r="F232" i="43"/>
  <c r="C233" i="43"/>
  <c r="G233" i="43"/>
  <c r="D234" i="43"/>
  <c r="A235" i="43"/>
  <c r="E235" i="43"/>
  <c r="B236" i="43"/>
  <c r="F236" i="43"/>
  <c r="C237" i="43"/>
  <c r="G237" i="43"/>
  <c r="D238" i="43"/>
  <c r="A239" i="43"/>
  <c r="E239" i="43"/>
  <c r="B240" i="43"/>
  <c r="F240" i="43"/>
  <c r="C241" i="43"/>
  <c r="G241" i="43"/>
  <c r="D242" i="43"/>
  <c r="A243" i="43"/>
  <c r="E243" i="43"/>
  <c r="B244" i="43"/>
  <c r="F244" i="43"/>
  <c r="C245" i="43"/>
  <c r="G245" i="43"/>
  <c r="D246" i="43"/>
  <c r="A247" i="43"/>
  <c r="E247" i="43"/>
  <c r="B248" i="43"/>
  <c r="F248" i="43"/>
  <c r="C249" i="43"/>
  <c r="G249" i="43"/>
  <c r="D250" i="43"/>
  <c r="A251" i="43"/>
  <c r="E251" i="43"/>
  <c r="B252" i="43"/>
  <c r="F252" i="43"/>
  <c r="C253" i="43"/>
  <c r="G253" i="43"/>
  <c r="D254" i="43"/>
  <c r="A255" i="43"/>
  <c r="E255" i="43"/>
  <c r="B256" i="43"/>
  <c r="F256" i="43"/>
  <c r="C257" i="43"/>
  <c r="G257" i="43"/>
  <c r="D258" i="43"/>
  <c r="A259" i="43"/>
  <c r="E259" i="43"/>
  <c r="B260" i="43"/>
  <c r="F260" i="43"/>
  <c r="C261" i="43"/>
  <c r="G261" i="43"/>
  <c r="D262" i="43"/>
  <c r="A263" i="43"/>
  <c r="E263" i="43"/>
  <c r="B264" i="43"/>
  <c r="F264" i="43"/>
  <c r="C265" i="43"/>
  <c r="G265" i="43"/>
  <c r="D266" i="43"/>
  <c r="A267" i="43"/>
  <c r="E267" i="43"/>
  <c r="B268" i="43"/>
  <c r="F268" i="43"/>
  <c r="C269" i="43"/>
  <c r="G269" i="43"/>
  <c r="D270" i="43"/>
  <c r="A271" i="43"/>
  <c r="E271" i="43"/>
  <c r="B272" i="43"/>
  <c r="F272" i="43"/>
  <c r="C273" i="43"/>
  <c r="G273" i="43"/>
  <c r="D274" i="43"/>
  <c r="A275" i="43"/>
  <c r="E275" i="43"/>
  <c r="B276" i="43"/>
  <c r="F276" i="43"/>
  <c r="C277" i="43"/>
  <c r="G277" i="43"/>
  <c r="D278" i="43"/>
  <c r="A279" i="43"/>
  <c r="E279" i="43"/>
  <c r="B280" i="43"/>
  <c r="F280" i="43"/>
  <c r="C281" i="43"/>
  <c r="G281" i="43"/>
  <c r="D282" i="43"/>
  <c r="A283" i="43"/>
  <c r="E283" i="43"/>
  <c r="B284" i="43"/>
  <c r="F284" i="43"/>
  <c r="C285" i="43"/>
  <c r="G285" i="43"/>
  <c r="D286" i="43"/>
  <c r="A287" i="43"/>
  <c r="E287" i="43"/>
  <c r="B288" i="43"/>
  <c r="F288" i="43"/>
  <c r="C289" i="43"/>
  <c r="G289" i="43"/>
  <c r="A196" i="43"/>
  <c r="B197" i="43"/>
  <c r="A198" i="43"/>
  <c r="E198" i="43"/>
  <c r="B199" i="43"/>
  <c r="F199" i="43"/>
  <c r="C200" i="43"/>
  <c r="G200" i="43"/>
  <c r="D201" i="43"/>
  <c r="A202" i="43"/>
  <c r="E202" i="43"/>
  <c r="B203" i="43"/>
  <c r="F203" i="43"/>
  <c r="C204" i="43"/>
  <c r="G204" i="43"/>
  <c r="D205" i="43"/>
  <c r="A206" i="43"/>
  <c r="E206" i="43"/>
  <c r="B207" i="43"/>
  <c r="F207" i="43"/>
  <c r="C208" i="43"/>
  <c r="G208" i="43"/>
  <c r="D209" i="43"/>
  <c r="A210" i="43"/>
  <c r="E210" i="43"/>
  <c r="B211" i="43"/>
  <c r="F211" i="43"/>
  <c r="C212" i="43"/>
  <c r="G212" i="43"/>
  <c r="D213" i="43"/>
  <c r="A214" i="43"/>
  <c r="E214" i="43"/>
  <c r="B215" i="43"/>
  <c r="F215" i="43"/>
  <c r="C216" i="43"/>
  <c r="G216" i="43"/>
  <c r="D217" i="43"/>
  <c r="A218" i="43"/>
  <c r="E218" i="43"/>
  <c r="B219" i="43"/>
  <c r="F219" i="43"/>
  <c r="C220" i="43"/>
  <c r="G220" i="43"/>
  <c r="D221" i="43"/>
  <c r="A222" i="43"/>
  <c r="E222" i="43"/>
  <c r="B223" i="43"/>
  <c r="F223" i="43"/>
  <c r="C224" i="43"/>
  <c r="G224" i="43"/>
  <c r="D225" i="43"/>
  <c r="A226" i="43"/>
  <c r="E226" i="43"/>
  <c r="B227" i="43"/>
  <c r="F227" i="43"/>
  <c r="C228" i="43"/>
  <c r="G228" i="43"/>
  <c r="D229" i="43"/>
  <c r="A230" i="43"/>
  <c r="E230" i="43"/>
  <c r="B231" i="43"/>
  <c r="F231" i="43"/>
  <c r="C232" i="43"/>
  <c r="G232" i="43"/>
  <c r="D233" i="43"/>
  <c r="A234" i="43"/>
  <c r="E234" i="43"/>
  <c r="B235" i="43"/>
  <c r="F235" i="43"/>
  <c r="C236" i="43"/>
  <c r="G236" i="43"/>
  <c r="D237" i="43"/>
  <c r="A238" i="43"/>
  <c r="E238" i="43"/>
  <c r="B239" i="43"/>
  <c r="F239" i="43"/>
  <c r="C240" i="43"/>
  <c r="G240" i="43"/>
  <c r="D241" i="43"/>
  <c r="A242" i="43"/>
  <c r="E242" i="43"/>
  <c r="B243" i="43"/>
  <c r="F243" i="43"/>
  <c r="C244" i="43"/>
  <c r="G244" i="43"/>
  <c r="D245" i="43"/>
  <c r="A246" i="43"/>
  <c r="E246" i="43"/>
  <c r="B247" i="43"/>
  <c r="F247" i="43"/>
  <c r="C248" i="43"/>
  <c r="G248" i="43"/>
  <c r="D249" i="43"/>
  <c r="A250" i="43"/>
  <c r="E250" i="43"/>
  <c r="B251" i="43"/>
  <c r="F251" i="43"/>
  <c r="C252" i="43"/>
  <c r="G252" i="43"/>
  <c r="D253" i="43"/>
  <c r="A254" i="43"/>
  <c r="E254" i="43"/>
  <c r="B255" i="43"/>
  <c r="F255" i="43"/>
  <c r="C256" i="43"/>
  <c r="G256" i="43"/>
  <c r="D257" i="43"/>
  <c r="A258" i="43"/>
  <c r="E258" i="43"/>
  <c r="B259" i="43"/>
  <c r="F259" i="43"/>
  <c r="C260" i="43"/>
  <c r="G260" i="43"/>
  <c r="D261" i="43"/>
  <c r="A262" i="43"/>
  <c r="E262" i="43"/>
  <c r="B263" i="43"/>
  <c r="F263" i="43"/>
  <c r="C264" i="43"/>
  <c r="G264" i="43"/>
  <c r="D265" i="43"/>
  <c r="A266" i="43"/>
  <c r="E266" i="43"/>
  <c r="B267" i="43"/>
  <c r="F267" i="43"/>
  <c r="C268" i="43"/>
  <c r="G268" i="43"/>
  <c r="D269" i="43"/>
  <c r="A270" i="43"/>
  <c r="E270" i="43"/>
  <c r="B271" i="43"/>
  <c r="F271" i="43"/>
  <c r="C272" i="43"/>
  <c r="G272" i="43"/>
  <c r="D273" i="43"/>
  <c r="A274" i="43"/>
  <c r="E274" i="43"/>
  <c r="B275" i="43"/>
  <c r="F275" i="43"/>
  <c r="C276" i="43"/>
  <c r="G276" i="43"/>
  <c r="D277" i="43"/>
  <c r="A278" i="43"/>
  <c r="E278" i="43"/>
  <c r="B279" i="43"/>
  <c r="F279" i="43"/>
  <c r="C280" i="43"/>
  <c r="G280" i="43"/>
  <c r="D281" i="43"/>
  <c r="A282" i="43"/>
  <c r="E282" i="43"/>
  <c r="B283" i="43"/>
  <c r="F283" i="43"/>
  <c r="C284" i="43"/>
  <c r="G284" i="43"/>
  <c r="D285" i="43"/>
  <c r="A286" i="43"/>
  <c r="E286" i="43"/>
  <c r="B287" i="43"/>
  <c r="F287" i="43"/>
  <c r="C288" i="43"/>
  <c r="G288" i="43"/>
  <c r="D289" i="43"/>
  <c r="A290" i="43"/>
  <c r="E290" i="43"/>
  <c r="B291" i="43"/>
  <c r="F291" i="43"/>
  <c r="B196" i="43"/>
  <c r="C197" i="43"/>
  <c r="B198" i="43"/>
  <c r="F198" i="43"/>
  <c r="C199" i="43"/>
  <c r="G199" i="43"/>
  <c r="D200" i="43"/>
  <c r="A201" i="43"/>
  <c r="E201" i="43"/>
  <c r="B202" i="43"/>
  <c r="F202" i="43"/>
  <c r="C203" i="43"/>
  <c r="G203" i="43"/>
  <c r="D204" i="43"/>
  <c r="A205" i="43"/>
  <c r="E205" i="43"/>
  <c r="B206" i="43"/>
  <c r="F206" i="43"/>
  <c r="C207" i="43"/>
  <c r="G207" i="43"/>
  <c r="D208" i="43"/>
  <c r="A209" i="43"/>
  <c r="E209" i="43"/>
  <c r="B210" i="43"/>
  <c r="F210" i="43"/>
  <c r="C211" i="43"/>
  <c r="G211" i="43"/>
  <c r="D212" i="43"/>
  <c r="A213" i="43"/>
  <c r="E213" i="43"/>
  <c r="B214" i="43"/>
  <c r="F214" i="43"/>
  <c r="C215" i="43"/>
  <c r="G215" i="43"/>
  <c r="D216" i="43"/>
  <c r="A217" i="43"/>
  <c r="E217" i="43"/>
  <c r="B218" i="43"/>
  <c r="F218" i="43"/>
  <c r="C219" i="43"/>
  <c r="G219" i="43"/>
  <c r="D220" i="43"/>
  <c r="A221" i="43"/>
  <c r="E221" i="43"/>
  <c r="B222" i="43"/>
  <c r="F222" i="43"/>
  <c r="C223" i="43"/>
  <c r="G223" i="43"/>
  <c r="D224" i="43"/>
  <c r="A225" i="43"/>
  <c r="E225" i="43"/>
  <c r="B226" i="43"/>
  <c r="F226" i="43"/>
  <c r="C227" i="43"/>
  <c r="G227" i="43"/>
  <c r="D228" i="43"/>
  <c r="A229" i="43"/>
  <c r="E229" i="43"/>
  <c r="B230" i="43"/>
  <c r="F230" i="43"/>
  <c r="C231" i="43"/>
  <c r="G231" i="43"/>
  <c r="D232" i="43"/>
  <c r="A233" i="43"/>
  <c r="E233" i="43"/>
  <c r="B234" i="43"/>
  <c r="F234" i="43"/>
  <c r="C235" i="43"/>
  <c r="G235" i="43"/>
  <c r="D236" i="43"/>
  <c r="A237" i="43"/>
  <c r="E237" i="43"/>
  <c r="B238" i="43"/>
  <c r="F238" i="43"/>
  <c r="C239" i="43"/>
  <c r="G239" i="43"/>
  <c r="D240" i="43"/>
  <c r="A241" i="43"/>
  <c r="E241" i="43"/>
  <c r="B242" i="43"/>
  <c r="F242" i="43"/>
  <c r="C243" i="43"/>
  <c r="G243" i="43"/>
  <c r="D244" i="43"/>
  <c r="A245" i="43"/>
  <c r="E245" i="43"/>
  <c r="B246" i="43"/>
  <c r="F246" i="43"/>
  <c r="C247" i="43"/>
  <c r="G247" i="43"/>
  <c r="D248" i="43"/>
  <c r="A249" i="43"/>
  <c r="E249" i="43"/>
  <c r="B250" i="43"/>
  <c r="F250" i="43"/>
  <c r="C251" i="43"/>
  <c r="G251" i="43"/>
  <c r="D252" i="43"/>
  <c r="A253" i="43"/>
  <c r="E253" i="43"/>
  <c r="B254" i="43"/>
  <c r="F254" i="43"/>
  <c r="C255" i="43"/>
  <c r="G255" i="43"/>
  <c r="D256" i="43"/>
  <c r="A257" i="43"/>
  <c r="E257" i="43"/>
  <c r="B258" i="43"/>
  <c r="F258" i="43"/>
  <c r="C259" i="43"/>
  <c r="G259" i="43"/>
  <c r="D260" i="43"/>
  <c r="A261" i="43"/>
  <c r="E261" i="43"/>
  <c r="B262" i="43"/>
  <c r="F262" i="43"/>
  <c r="C263" i="43"/>
  <c r="G263" i="43"/>
  <c r="D264" i="43"/>
  <c r="A265" i="43"/>
  <c r="E265" i="43"/>
  <c r="B266" i="43"/>
  <c r="F266" i="43"/>
  <c r="C267" i="43"/>
  <c r="G267" i="43"/>
  <c r="D268" i="43"/>
  <c r="A269" i="43"/>
  <c r="E269" i="43"/>
  <c r="B270" i="43"/>
  <c r="F270" i="43"/>
  <c r="C271" i="43"/>
  <c r="G271" i="43"/>
  <c r="D272" i="43"/>
  <c r="A273" i="43"/>
  <c r="E273" i="43"/>
  <c r="B274" i="43"/>
  <c r="F274" i="43"/>
  <c r="C275" i="43"/>
  <c r="G275" i="43"/>
  <c r="D276" i="43"/>
  <c r="A277" i="43"/>
  <c r="E277" i="43"/>
  <c r="B278" i="43"/>
  <c r="F278" i="43"/>
  <c r="C279" i="43"/>
  <c r="G279" i="43"/>
  <c r="D280" i="43"/>
  <c r="A281" i="43"/>
  <c r="E281" i="43"/>
  <c r="B282" i="43"/>
  <c r="F282" i="43"/>
  <c r="C283" i="43"/>
  <c r="G283" i="43"/>
  <c r="D284" i="43"/>
  <c r="A285" i="43"/>
  <c r="E285" i="43"/>
  <c r="B286" i="43"/>
  <c r="F286" i="43"/>
  <c r="C287" i="43"/>
  <c r="G287" i="43"/>
  <c r="D288" i="43"/>
  <c r="A289" i="43"/>
  <c r="E289" i="43"/>
  <c r="B290" i="43"/>
  <c r="F290" i="43"/>
  <c r="C291" i="43"/>
  <c r="G291" i="43"/>
  <c r="E196" i="43"/>
  <c r="F197" i="43"/>
  <c r="C198" i="43"/>
  <c r="G198" i="43"/>
  <c r="D199" i="43"/>
  <c r="A200" i="43"/>
  <c r="E200" i="43"/>
  <c r="B201" i="43"/>
  <c r="F201" i="43"/>
  <c r="C202" i="43"/>
  <c r="G202" i="43"/>
  <c r="D203" i="43"/>
  <c r="A204" i="43"/>
  <c r="E204" i="43"/>
  <c r="B205" i="43"/>
  <c r="F205" i="43"/>
  <c r="C206" i="43"/>
  <c r="G206" i="43"/>
  <c r="D207" i="43"/>
  <c r="A208" i="43"/>
  <c r="E208" i="43"/>
  <c r="B209" i="43"/>
  <c r="F209" i="43"/>
  <c r="C210" i="43"/>
  <c r="G210" i="43"/>
  <c r="D211" i="43"/>
  <c r="A212" i="43"/>
  <c r="E212" i="43"/>
  <c r="B213" i="43"/>
  <c r="F213" i="43"/>
  <c r="C214" i="43"/>
  <c r="G214" i="43"/>
  <c r="D215" i="43"/>
  <c r="A216" i="43"/>
  <c r="E216" i="43"/>
  <c r="B217" i="43"/>
  <c r="F217" i="43"/>
  <c r="C218" i="43"/>
  <c r="G218" i="43"/>
  <c r="D219" i="43"/>
  <c r="A220" i="43"/>
  <c r="E220" i="43"/>
  <c r="B221" i="43"/>
  <c r="F221" i="43"/>
  <c r="C222" i="43"/>
  <c r="G222" i="43"/>
  <c r="D223" i="43"/>
  <c r="A224" i="43"/>
  <c r="E224" i="43"/>
  <c r="B225" i="43"/>
  <c r="F225" i="43"/>
  <c r="C226" i="43"/>
  <c r="G226" i="43"/>
  <c r="D227" i="43"/>
  <c r="A228" i="43"/>
  <c r="E228" i="43"/>
  <c r="B229" i="43"/>
  <c r="F229" i="43"/>
  <c r="C230" i="43"/>
  <c r="G230" i="43"/>
  <c r="D231" i="43"/>
  <c r="A232" i="43"/>
  <c r="E232" i="43"/>
  <c r="B233" i="43"/>
  <c r="F233" i="43"/>
  <c r="C234" i="43"/>
  <c r="G234" i="43"/>
  <c r="D235" i="43"/>
  <c r="A236" i="43"/>
  <c r="E236" i="43"/>
  <c r="B237" i="43"/>
  <c r="F237" i="43"/>
  <c r="C238" i="43"/>
  <c r="G238" i="43"/>
  <c r="D239" i="43"/>
  <c r="A240" i="43"/>
  <c r="E240" i="43"/>
  <c r="B241" i="43"/>
  <c r="F241" i="43"/>
  <c r="C242" i="43"/>
  <c r="G242" i="43"/>
  <c r="D243" i="43"/>
  <c r="A244" i="43"/>
  <c r="E244" i="43"/>
  <c r="B245" i="43"/>
  <c r="F245" i="43"/>
  <c r="C246" i="43"/>
  <c r="G246" i="43"/>
  <c r="D247" i="43"/>
  <c r="A248" i="43"/>
  <c r="E248" i="43"/>
  <c r="B249" i="43"/>
  <c r="F249" i="43"/>
  <c r="C250" i="43"/>
  <c r="G250" i="43"/>
  <c r="D251" i="43"/>
  <c r="A252" i="43"/>
  <c r="E252" i="43"/>
  <c r="B253" i="43"/>
  <c r="F253" i="43"/>
  <c r="C254" i="43"/>
  <c r="G254" i="43"/>
  <c r="D255" i="43"/>
  <c r="A256" i="43"/>
  <c r="E256" i="43"/>
  <c r="B257" i="43"/>
  <c r="F257" i="43"/>
  <c r="C258" i="43"/>
  <c r="G258" i="43"/>
  <c r="D259" i="43"/>
  <c r="A260" i="43"/>
  <c r="E260" i="43"/>
  <c r="B261" i="43"/>
  <c r="F261" i="43"/>
  <c r="C262" i="43"/>
  <c r="G262" i="43"/>
  <c r="D263" i="43"/>
  <c r="A264" i="43"/>
  <c r="E264" i="43"/>
  <c r="B265" i="43"/>
  <c r="F265" i="43"/>
  <c r="C266" i="43"/>
  <c r="G266" i="43"/>
  <c r="D267" i="43"/>
  <c r="A268" i="43"/>
  <c r="E268" i="43"/>
  <c r="B269" i="43"/>
  <c r="F269" i="43"/>
  <c r="C270" i="43"/>
  <c r="G270" i="43"/>
  <c r="D271" i="43"/>
  <c r="A272" i="43"/>
  <c r="E272" i="43"/>
  <c r="B273" i="43"/>
  <c r="F273" i="43"/>
  <c r="C274" i="43"/>
  <c r="G274" i="43"/>
  <c r="D275" i="43"/>
  <c r="A276" i="43"/>
  <c r="E276" i="43"/>
  <c r="B277" i="43"/>
  <c r="F277" i="43"/>
  <c r="C278" i="43"/>
  <c r="G278" i="43"/>
  <c r="D279" i="43"/>
  <c r="A280" i="43"/>
  <c r="E280" i="43"/>
  <c r="B281" i="43"/>
  <c r="F281" i="43"/>
  <c r="C282" i="43"/>
  <c r="G282" i="43"/>
  <c r="D283" i="43"/>
  <c r="A284" i="43"/>
  <c r="E284" i="43"/>
  <c r="B285" i="43"/>
  <c r="F285" i="43"/>
  <c r="C286" i="43"/>
  <c r="G286" i="43"/>
  <c r="D287" i="43"/>
  <c r="A288" i="43"/>
  <c r="E288" i="43"/>
  <c r="B289" i="43"/>
  <c r="F289" i="43"/>
  <c r="C290" i="43"/>
  <c r="G290" i="43"/>
  <c r="D291" i="43"/>
  <c r="A292" i="43"/>
  <c r="E292" i="43"/>
  <c r="B293" i="43"/>
  <c r="F293" i="43"/>
  <c r="D290" i="43"/>
  <c r="C292" i="43"/>
  <c r="A293" i="43"/>
  <c r="G293" i="43"/>
  <c r="D294" i="43"/>
  <c r="A295" i="43"/>
  <c r="E295" i="43"/>
  <c r="B296" i="43"/>
  <c r="F296" i="43"/>
  <c r="C297" i="43"/>
  <c r="G297" i="43"/>
  <c r="D298" i="43"/>
  <c r="A299" i="43"/>
  <c r="E299" i="43"/>
  <c r="B300" i="43"/>
  <c r="F300" i="43"/>
  <c r="C301" i="43"/>
  <c r="G301" i="43"/>
  <c r="D302" i="43"/>
  <c r="A303" i="43"/>
  <c r="E303" i="43"/>
  <c r="B304" i="43"/>
  <c r="F304" i="43"/>
  <c r="C305" i="43"/>
  <c r="G305" i="43"/>
  <c r="D306" i="43"/>
  <c r="A307" i="43"/>
  <c r="E307" i="43"/>
  <c r="B308" i="43"/>
  <c r="F308" i="43"/>
  <c r="C309" i="43"/>
  <c r="G309" i="43"/>
  <c r="D310" i="43"/>
  <c r="A311" i="43"/>
  <c r="E311" i="43"/>
  <c r="B312" i="43"/>
  <c r="F312" i="43"/>
  <c r="C313" i="43"/>
  <c r="G313" i="43"/>
  <c r="D314" i="43"/>
  <c r="A315" i="43"/>
  <c r="E315" i="43"/>
  <c r="B316" i="43"/>
  <c r="F316" i="43"/>
  <c r="C317" i="43"/>
  <c r="G317" i="43"/>
  <c r="D318" i="43"/>
  <c r="A319" i="43"/>
  <c r="E319" i="43"/>
  <c r="B320" i="43"/>
  <c r="F320" i="43"/>
  <c r="C321" i="43"/>
  <c r="G321" i="43"/>
  <c r="D322" i="43"/>
  <c r="A323" i="43"/>
  <c r="E323" i="43"/>
  <c r="B324" i="43"/>
  <c r="F324" i="43"/>
  <c r="C325" i="43"/>
  <c r="G325" i="43"/>
  <c r="D326" i="43"/>
  <c r="A327" i="43"/>
  <c r="E327" i="43"/>
  <c r="B328" i="43"/>
  <c r="F328" i="43"/>
  <c r="C329" i="43"/>
  <c r="G329" i="43"/>
  <c r="D330" i="43"/>
  <c r="A331" i="43"/>
  <c r="E331" i="43"/>
  <c r="B332" i="43"/>
  <c r="F332" i="43"/>
  <c r="C333" i="43"/>
  <c r="G333" i="43"/>
  <c r="D334" i="43"/>
  <c r="A335" i="43"/>
  <c r="E335" i="43"/>
  <c r="B336" i="43"/>
  <c r="F336" i="43"/>
  <c r="C337" i="43"/>
  <c r="G337" i="43"/>
  <c r="D338" i="43"/>
  <c r="A339" i="43"/>
  <c r="E339" i="43"/>
  <c r="B340" i="43"/>
  <c r="F340" i="43"/>
  <c r="C341" i="43"/>
  <c r="G341" i="43"/>
  <c r="D342" i="43"/>
  <c r="A343" i="43"/>
  <c r="E343" i="43"/>
  <c r="B344" i="43"/>
  <c r="F344" i="43"/>
  <c r="C345" i="43"/>
  <c r="G345" i="43"/>
  <c r="D346" i="43"/>
  <c r="A347" i="43"/>
  <c r="E347" i="43"/>
  <c r="B348" i="43"/>
  <c r="F348" i="43"/>
  <c r="C349" i="43"/>
  <c r="G349" i="43"/>
  <c r="D350" i="43"/>
  <c r="A351" i="43"/>
  <c r="E351" i="43"/>
  <c r="B352" i="43"/>
  <c r="F352" i="43"/>
  <c r="C353" i="43"/>
  <c r="G353" i="43"/>
  <c r="D354" i="43"/>
  <c r="A355" i="43"/>
  <c r="E355" i="43"/>
  <c r="B356" i="43"/>
  <c r="F356" i="43"/>
  <c r="C357" i="43"/>
  <c r="G357" i="43"/>
  <c r="D358" i="43"/>
  <c r="A359" i="43"/>
  <c r="E359" i="43"/>
  <c r="B360" i="43"/>
  <c r="F360" i="43"/>
  <c r="C361" i="43"/>
  <c r="G361" i="43"/>
  <c r="D362" i="43"/>
  <c r="A363" i="43"/>
  <c r="E363" i="43"/>
  <c r="B364" i="43"/>
  <c r="F364" i="43"/>
  <c r="C365" i="43"/>
  <c r="G365" i="43"/>
  <c r="D366" i="43"/>
  <c r="A367" i="43"/>
  <c r="E367" i="43"/>
  <c r="B368" i="43"/>
  <c r="F368" i="43"/>
  <c r="C369" i="43"/>
  <c r="G369" i="43"/>
  <c r="D370" i="43"/>
  <c r="A371" i="43"/>
  <c r="E371" i="43"/>
  <c r="B372" i="43"/>
  <c r="F372" i="43"/>
  <c r="C373" i="43"/>
  <c r="G373" i="43"/>
  <c r="D374" i="43"/>
  <c r="A375" i="43"/>
  <c r="E375" i="43"/>
  <c r="B376" i="43"/>
  <c r="F376" i="43"/>
  <c r="C377" i="43"/>
  <c r="G377" i="43"/>
  <c r="D378" i="43"/>
  <c r="A379" i="43"/>
  <c r="E379" i="43"/>
  <c r="B380" i="43"/>
  <c r="F380" i="43"/>
  <c r="C381" i="43"/>
  <c r="G381" i="43"/>
  <c r="D382" i="43"/>
  <c r="A383" i="43"/>
  <c r="E383" i="43"/>
  <c r="B384" i="43"/>
  <c r="A291" i="43"/>
  <c r="D292" i="43"/>
  <c r="C293" i="43"/>
  <c r="A294" i="43"/>
  <c r="E294" i="43"/>
  <c r="B295" i="43"/>
  <c r="F295" i="43"/>
  <c r="C296" i="43"/>
  <c r="G296" i="43"/>
  <c r="D297" i="43"/>
  <c r="A298" i="43"/>
  <c r="E298" i="43"/>
  <c r="B299" i="43"/>
  <c r="F299" i="43"/>
  <c r="C300" i="43"/>
  <c r="G300" i="43"/>
  <c r="D301" i="43"/>
  <c r="A302" i="43"/>
  <c r="E302" i="43"/>
  <c r="B303" i="43"/>
  <c r="F303" i="43"/>
  <c r="C304" i="43"/>
  <c r="G304" i="43"/>
  <c r="D305" i="43"/>
  <c r="A306" i="43"/>
  <c r="E306" i="43"/>
  <c r="B307" i="43"/>
  <c r="F307" i="43"/>
  <c r="C308" i="43"/>
  <c r="G308" i="43"/>
  <c r="D309" i="43"/>
  <c r="A310" i="43"/>
  <c r="E310" i="43"/>
  <c r="B311" i="43"/>
  <c r="F311" i="43"/>
  <c r="C312" i="43"/>
  <c r="G312" i="43"/>
  <c r="D313" i="43"/>
  <c r="A314" i="43"/>
  <c r="E314" i="43"/>
  <c r="B315" i="43"/>
  <c r="F315" i="43"/>
  <c r="C316" i="43"/>
  <c r="G316" i="43"/>
  <c r="D317" i="43"/>
  <c r="A318" i="43"/>
  <c r="E318" i="43"/>
  <c r="B319" i="43"/>
  <c r="F319" i="43"/>
  <c r="C320" i="43"/>
  <c r="G320" i="43"/>
  <c r="D321" i="43"/>
  <c r="A322" i="43"/>
  <c r="E322" i="43"/>
  <c r="B323" i="43"/>
  <c r="F323" i="43"/>
  <c r="C324" i="43"/>
  <c r="G324" i="43"/>
  <c r="D325" i="43"/>
  <c r="A326" i="43"/>
  <c r="E326" i="43"/>
  <c r="B327" i="43"/>
  <c r="F327" i="43"/>
  <c r="C328" i="43"/>
  <c r="G328" i="43"/>
  <c r="D329" i="43"/>
  <c r="A330" i="43"/>
  <c r="E330" i="43"/>
  <c r="B331" i="43"/>
  <c r="F331" i="43"/>
  <c r="C332" i="43"/>
  <c r="G332" i="43"/>
  <c r="D333" i="43"/>
  <c r="A334" i="43"/>
  <c r="E334" i="43"/>
  <c r="B335" i="43"/>
  <c r="F335" i="43"/>
  <c r="C336" i="43"/>
  <c r="G336" i="43"/>
  <c r="D337" i="43"/>
  <c r="A338" i="43"/>
  <c r="E338" i="43"/>
  <c r="B339" i="43"/>
  <c r="F339" i="43"/>
  <c r="C340" i="43"/>
  <c r="G340" i="43"/>
  <c r="D341" i="43"/>
  <c r="A342" i="43"/>
  <c r="E342" i="43"/>
  <c r="B343" i="43"/>
  <c r="F343" i="43"/>
  <c r="C344" i="43"/>
  <c r="G344" i="43"/>
  <c r="D345" i="43"/>
  <c r="A346" i="43"/>
  <c r="E346" i="43"/>
  <c r="B347" i="43"/>
  <c r="F347" i="43"/>
  <c r="C348" i="43"/>
  <c r="G348" i="43"/>
  <c r="D349" i="43"/>
  <c r="A350" i="43"/>
  <c r="E350" i="43"/>
  <c r="B351" i="43"/>
  <c r="F351" i="43"/>
  <c r="C352" i="43"/>
  <c r="G352" i="43"/>
  <c r="D353" i="43"/>
  <c r="A354" i="43"/>
  <c r="E354" i="43"/>
  <c r="B355" i="43"/>
  <c r="F355" i="43"/>
  <c r="C356" i="43"/>
  <c r="G356" i="43"/>
  <c r="D357" i="43"/>
  <c r="A358" i="43"/>
  <c r="E358" i="43"/>
  <c r="B359" i="43"/>
  <c r="F359" i="43"/>
  <c r="C360" i="43"/>
  <c r="G360" i="43"/>
  <c r="D361" i="43"/>
  <c r="A362" i="43"/>
  <c r="E362" i="43"/>
  <c r="B363" i="43"/>
  <c r="F363" i="43"/>
  <c r="C364" i="43"/>
  <c r="G364" i="43"/>
  <c r="D365" i="43"/>
  <c r="A366" i="43"/>
  <c r="E366" i="43"/>
  <c r="B367" i="43"/>
  <c r="F367" i="43"/>
  <c r="C368" i="43"/>
  <c r="G368" i="43"/>
  <c r="D369" i="43"/>
  <c r="A370" i="43"/>
  <c r="E370" i="43"/>
  <c r="B371" i="43"/>
  <c r="F371" i="43"/>
  <c r="C372" i="43"/>
  <c r="G372" i="43"/>
  <c r="D373" i="43"/>
  <c r="A374" i="43"/>
  <c r="E374" i="43"/>
  <c r="B375" i="43"/>
  <c r="F375" i="43"/>
  <c r="C376" i="43"/>
  <c r="G376" i="43"/>
  <c r="D377" i="43"/>
  <c r="A378" i="43"/>
  <c r="E378" i="43"/>
  <c r="B379" i="43"/>
  <c r="F379" i="43"/>
  <c r="C380" i="43"/>
  <c r="G380" i="43"/>
  <c r="D381" i="43"/>
  <c r="A382" i="43"/>
  <c r="E382" i="43"/>
  <c r="B383" i="43"/>
  <c r="F383" i="43"/>
  <c r="C384" i="43"/>
  <c r="G384" i="43"/>
  <c r="D385" i="43"/>
  <c r="A386" i="43"/>
  <c r="E386" i="43"/>
  <c r="B387" i="43"/>
  <c r="F387" i="43"/>
  <c r="C388" i="43"/>
  <c r="G388" i="43"/>
  <c r="E291" i="43"/>
  <c r="F292" i="43"/>
  <c r="D293" i="43"/>
  <c r="B294" i="43"/>
  <c r="F294" i="43"/>
  <c r="C295" i="43"/>
  <c r="G295" i="43"/>
  <c r="D296" i="43"/>
  <c r="A297" i="43"/>
  <c r="E297" i="43"/>
  <c r="B298" i="43"/>
  <c r="F298" i="43"/>
  <c r="C299" i="43"/>
  <c r="G299" i="43"/>
  <c r="D300" i="43"/>
  <c r="A301" i="43"/>
  <c r="E301" i="43"/>
  <c r="B302" i="43"/>
  <c r="F302" i="43"/>
  <c r="C303" i="43"/>
  <c r="G303" i="43"/>
  <c r="D304" i="43"/>
  <c r="A305" i="43"/>
  <c r="E305" i="43"/>
  <c r="B306" i="43"/>
  <c r="F306" i="43"/>
  <c r="C307" i="43"/>
  <c r="G307" i="43"/>
  <c r="D308" i="43"/>
  <c r="A309" i="43"/>
  <c r="E309" i="43"/>
  <c r="B310" i="43"/>
  <c r="F310" i="43"/>
  <c r="C311" i="43"/>
  <c r="G311" i="43"/>
  <c r="D312" i="43"/>
  <c r="A313" i="43"/>
  <c r="E313" i="43"/>
  <c r="B314" i="43"/>
  <c r="F314" i="43"/>
  <c r="C315" i="43"/>
  <c r="G315" i="43"/>
  <c r="D316" i="43"/>
  <c r="A317" i="43"/>
  <c r="E317" i="43"/>
  <c r="B318" i="43"/>
  <c r="F318" i="43"/>
  <c r="C319" i="43"/>
  <c r="G319" i="43"/>
  <c r="D320" i="43"/>
  <c r="A321" i="43"/>
  <c r="E321" i="43"/>
  <c r="B322" i="43"/>
  <c r="F322" i="43"/>
  <c r="C323" i="43"/>
  <c r="G323" i="43"/>
  <c r="D324" i="43"/>
  <c r="A325" i="43"/>
  <c r="E325" i="43"/>
  <c r="B326" i="43"/>
  <c r="F326" i="43"/>
  <c r="C327" i="43"/>
  <c r="G327" i="43"/>
  <c r="D328" i="43"/>
  <c r="A329" i="43"/>
  <c r="E329" i="43"/>
  <c r="B330" i="43"/>
  <c r="F330" i="43"/>
  <c r="C331" i="43"/>
  <c r="G331" i="43"/>
  <c r="D332" i="43"/>
  <c r="A333" i="43"/>
  <c r="E333" i="43"/>
  <c r="B334" i="43"/>
  <c r="F334" i="43"/>
  <c r="C335" i="43"/>
  <c r="G335" i="43"/>
  <c r="D336" i="43"/>
  <c r="A337" i="43"/>
  <c r="E337" i="43"/>
  <c r="B338" i="43"/>
  <c r="F338" i="43"/>
  <c r="C339" i="43"/>
  <c r="G339" i="43"/>
  <c r="D340" i="43"/>
  <c r="A341" i="43"/>
  <c r="E341" i="43"/>
  <c r="B342" i="43"/>
  <c r="F342" i="43"/>
  <c r="C343" i="43"/>
  <c r="G343" i="43"/>
  <c r="D344" i="43"/>
  <c r="A345" i="43"/>
  <c r="E345" i="43"/>
  <c r="B346" i="43"/>
  <c r="F346" i="43"/>
  <c r="C347" i="43"/>
  <c r="G347" i="43"/>
  <c r="D348" i="43"/>
  <c r="A349" i="43"/>
  <c r="E349" i="43"/>
  <c r="B350" i="43"/>
  <c r="F350" i="43"/>
  <c r="C351" i="43"/>
  <c r="G351" i="43"/>
  <c r="D352" i="43"/>
  <c r="A353" i="43"/>
  <c r="E353" i="43"/>
  <c r="B354" i="43"/>
  <c r="F354" i="43"/>
  <c r="C355" i="43"/>
  <c r="G355" i="43"/>
  <c r="D356" i="43"/>
  <c r="A357" i="43"/>
  <c r="E357" i="43"/>
  <c r="B358" i="43"/>
  <c r="F358" i="43"/>
  <c r="C359" i="43"/>
  <c r="G359" i="43"/>
  <c r="D360" i="43"/>
  <c r="A361" i="43"/>
  <c r="E361" i="43"/>
  <c r="B362" i="43"/>
  <c r="F362" i="43"/>
  <c r="C363" i="43"/>
  <c r="G363" i="43"/>
  <c r="D364" i="43"/>
  <c r="A365" i="43"/>
  <c r="E365" i="43"/>
  <c r="B366" i="43"/>
  <c r="F366" i="43"/>
  <c r="C367" i="43"/>
  <c r="G367" i="43"/>
  <c r="D368" i="43"/>
  <c r="A369" i="43"/>
  <c r="E369" i="43"/>
  <c r="B370" i="43"/>
  <c r="F370" i="43"/>
  <c r="C371" i="43"/>
  <c r="G371" i="43"/>
  <c r="D372" i="43"/>
  <c r="A373" i="43"/>
  <c r="E373" i="43"/>
  <c r="B374" i="43"/>
  <c r="F374" i="43"/>
  <c r="C375" i="43"/>
  <c r="G375" i="43"/>
  <c r="D376" i="43"/>
  <c r="A377" i="43"/>
  <c r="E377" i="43"/>
  <c r="B378" i="43"/>
  <c r="F378" i="43"/>
  <c r="C379" i="43"/>
  <c r="G379" i="43"/>
  <c r="D380" i="43"/>
  <c r="A381" i="43"/>
  <c r="E381" i="43"/>
  <c r="B382" i="43"/>
  <c r="F382" i="43"/>
  <c r="C383" i="43"/>
  <c r="G383" i="43"/>
  <c r="D384" i="43"/>
  <c r="A385" i="43"/>
  <c r="E385" i="43"/>
  <c r="B386" i="43"/>
  <c r="F386" i="43"/>
  <c r="B292" i="43"/>
  <c r="G292" i="43"/>
  <c r="E293" i="43"/>
  <c r="C294" i="43"/>
  <c r="G294" i="43"/>
  <c r="D295" i="43"/>
  <c r="A296" i="43"/>
  <c r="E296" i="43"/>
  <c r="B297" i="43"/>
  <c r="F297" i="43"/>
  <c r="C298" i="43"/>
  <c r="G298" i="43"/>
  <c r="D299" i="43"/>
  <c r="A300" i="43"/>
  <c r="E300" i="43"/>
  <c r="B301" i="43"/>
  <c r="F301" i="43"/>
  <c r="C302" i="43"/>
  <c r="G302" i="43"/>
  <c r="D303" i="43"/>
  <c r="A304" i="43"/>
  <c r="E304" i="43"/>
  <c r="B305" i="43"/>
  <c r="F305" i="43"/>
  <c r="C306" i="43"/>
  <c r="G306" i="43"/>
  <c r="D307" i="43"/>
  <c r="A308" i="43"/>
  <c r="E308" i="43"/>
  <c r="B309" i="43"/>
  <c r="F309" i="43"/>
  <c r="C310" i="43"/>
  <c r="G310" i="43"/>
  <c r="D311" i="43"/>
  <c r="A312" i="43"/>
  <c r="E312" i="43"/>
  <c r="B313" i="43"/>
  <c r="F313" i="43"/>
  <c r="C314" i="43"/>
  <c r="G314" i="43"/>
  <c r="D315" i="43"/>
  <c r="A316" i="43"/>
  <c r="E316" i="43"/>
  <c r="B317" i="43"/>
  <c r="F317" i="43"/>
  <c r="C318" i="43"/>
  <c r="G318" i="43"/>
  <c r="D319" i="43"/>
  <c r="A320" i="43"/>
  <c r="E320" i="43"/>
  <c r="B321" i="43"/>
  <c r="F321" i="43"/>
  <c r="C322" i="43"/>
  <c r="G322" i="43"/>
  <c r="D323" i="43"/>
  <c r="A324" i="43"/>
  <c r="E324" i="43"/>
  <c r="B325" i="43"/>
  <c r="F325" i="43"/>
  <c r="C326" i="43"/>
  <c r="G326" i="43"/>
  <c r="D327" i="43"/>
  <c r="A328" i="43"/>
  <c r="E328" i="43"/>
  <c r="B329" i="43"/>
  <c r="F329" i="43"/>
  <c r="C330" i="43"/>
  <c r="G330" i="43"/>
  <c r="D331" i="43"/>
  <c r="A332" i="43"/>
  <c r="E332" i="43"/>
  <c r="B333" i="43"/>
  <c r="F333" i="43"/>
  <c r="C334" i="43"/>
  <c r="G334" i="43"/>
  <c r="D335" i="43"/>
  <c r="A336" i="43"/>
  <c r="E336" i="43"/>
  <c r="B337" i="43"/>
  <c r="F337" i="43"/>
  <c r="C338" i="43"/>
  <c r="G338" i="43"/>
  <c r="D339" i="43"/>
  <c r="A340" i="43"/>
  <c r="E340" i="43"/>
  <c r="B341" i="43"/>
  <c r="F341" i="43"/>
  <c r="C342" i="43"/>
  <c r="G342" i="43"/>
  <c r="D343" i="43"/>
  <c r="A344" i="43"/>
  <c r="E344" i="43"/>
  <c r="B345" i="43"/>
  <c r="F345" i="43"/>
  <c r="C346" i="43"/>
  <c r="G346" i="43"/>
  <c r="D347" i="43"/>
  <c r="A348" i="43"/>
  <c r="E348" i="43"/>
  <c r="B349" i="43"/>
  <c r="F349" i="43"/>
  <c r="C350" i="43"/>
  <c r="G350" i="43"/>
  <c r="D351" i="43"/>
  <c r="A352" i="43"/>
  <c r="E352" i="43"/>
  <c r="B353" i="43"/>
  <c r="F353" i="43"/>
  <c r="C354" i="43"/>
  <c r="G354" i="43"/>
  <c r="D355" i="43"/>
  <c r="A356" i="43"/>
  <c r="E356" i="43"/>
  <c r="B357" i="43"/>
  <c r="F357" i="43"/>
  <c r="C358" i="43"/>
  <c r="G358" i="43"/>
  <c r="D359" i="43"/>
  <c r="A360" i="43"/>
  <c r="E360" i="43"/>
  <c r="B361" i="43"/>
  <c r="F361" i="43"/>
  <c r="C362" i="43"/>
  <c r="G362" i="43"/>
  <c r="D363" i="43"/>
  <c r="A364" i="43"/>
  <c r="E364" i="43"/>
  <c r="B365" i="43"/>
  <c r="F365" i="43"/>
  <c r="C366" i="43"/>
  <c r="G366" i="43"/>
  <c r="D367" i="43"/>
  <c r="A368" i="43"/>
  <c r="E368" i="43"/>
  <c r="B369" i="43"/>
  <c r="F369" i="43"/>
  <c r="C370" i="43"/>
  <c r="G370" i="43"/>
  <c r="D371" i="43"/>
  <c r="A372" i="43"/>
  <c r="E372" i="43"/>
  <c r="B373" i="43"/>
  <c r="F373" i="43"/>
  <c r="C374" i="43"/>
  <c r="G374" i="43"/>
  <c r="D375" i="43"/>
  <c r="A376" i="43"/>
  <c r="E376" i="43"/>
  <c r="B377" i="43"/>
  <c r="F377" i="43"/>
  <c r="C378" i="43"/>
  <c r="G378" i="43"/>
  <c r="D379" i="43"/>
  <c r="A380" i="43"/>
  <c r="E380" i="43"/>
  <c r="B381" i="43"/>
  <c r="F381" i="43"/>
  <c r="C382" i="43"/>
  <c r="G382" i="43"/>
  <c r="D383" i="43"/>
  <c r="A384" i="43"/>
  <c r="E384" i="43"/>
  <c r="B385" i="43"/>
  <c r="F385" i="43"/>
  <c r="C386" i="43"/>
  <c r="F384" i="43"/>
  <c r="G386" i="43"/>
  <c r="E387" i="43"/>
  <c r="D388" i="43"/>
  <c r="B389" i="43"/>
  <c r="F389" i="43"/>
  <c r="C390" i="43"/>
  <c r="G390" i="43"/>
  <c r="D391" i="43"/>
  <c r="A392" i="43"/>
  <c r="E392" i="43"/>
  <c r="B393" i="43"/>
  <c r="F393" i="43"/>
  <c r="C394" i="43"/>
  <c r="G394" i="43"/>
  <c r="D395" i="43"/>
  <c r="A396" i="43"/>
  <c r="E396" i="43"/>
  <c r="B397" i="43"/>
  <c r="F397" i="43"/>
  <c r="C398" i="43"/>
  <c r="G398" i="43"/>
  <c r="D399" i="43"/>
  <c r="A400" i="43"/>
  <c r="E400" i="43"/>
  <c r="B401" i="43"/>
  <c r="F401" i="43"/>
  <c r="C402" i="43"/>
  <c r="G402" i="43"/>
  <c r="D403" i="43"/>
  <c r="A404" i="43"/>
  <c r="E404" i="43"/>
  <c r="B405" i="43"/>
  <c r="F405" i="43"/>
  <c r="C406" i="43"/>
  <c r="G406" i="43"/>
  <c r="D407" i="43"/>
  <c r="A408" i="43"/>
  <c r="E408" i="43"/>
  <c r="B409" i="43"/>
  <c r="F409" i="43"/>
  <c r="C410" i="43"/>
  <c r="G410" i="43"/>
  <c r="D411" i="43"/>
  <c r="A412" i="43"/>
  <c r="E412" i="43"/>
  <c r="B413" i="43"/>
  <c r="F413" i="43"/>
  <c r="C414" i="43"/>
  <c r="G414" i="43"/>
  <c r="D415" i="43"/>
  <c r="A416" i="43"/>
  <c r="E416" i="43"/>
  <c r="B417" i="43"/>
  <c r="F417" i="43"/>
  <c r="C418" i="43"/>
  <c r="G418" i="43"/>
  <c r="D419" i="43"/>
  <c r="A420" i="43"/>
  <c r="E420" i="43"/>
  <c r="B421" i="43"/>
  <c r="F421" i="43"/>
  <c r="C422" i="43"/>
  <c r="G422" i="43"/>
  <c r="D423" i="43"/>
  <c r="A424" i="43"/>
  <c r="E424" i="43"/>
  <c r="B425" i="43"/>
  <c r="F425" i="43"/>
  <c r="C426" i="43"/>
  <c r="G426" i="43"/>
  <c r="D427" i="43"/>
  <c r="A428" i="43"/>
  <c r="E428" i="43"/>
  <c r="B429" i="43"/>
  <c r="F429" i="43"/>
  <c r="C430" i="43"/>
  <c r="G430" i="43"/>
  <c r="D431" i="43"/>
  <c r="A432" i="43"/>
  <c r="E432" i="43"/>
  <c r="B433" i="43"/>
  <c r="F433" i="43"/>
  <c r="C434" i="43"/>
  <c r="G434" i="43"/>
  <c r="D435" i="43"/>
  <c r="A436" i="43"/>
  <c r="E436" i="43"/>
  <c r="B437" i="43"/>
  <c r="F437" i="43"/>
  <c r="C438" i="43"/>
  <c r="G438" i="43"/>
  <c r="D439" i="43"/>
  <c r="A440" i="43"/>
  <c r="E440" i="43"/>
  <c r="B441" i="43"/>
  <c r="F441" i="43"/>
  <c r="C442" i="43"/>
  <c r="G442" i="43"/>
  <c r="D443" i="43"/>
  <c r="A444" i="43"/>
  <c r="E444" i="43"/>
  <c r="B445" i="43"/>
  <c r="F445" i="43"/>
  <c r="C446" i="43"/>
  <c r="G446" i="43"/>
  <c r="D447" i="43"/>
  <c r="A448" i="43"/>
  <c r="E448" i="43"/>
  <c r="B449" i="43"/>
  <c r="F449" i="43"/>
  <c r="C450" i="43"/>
  <c r="G450" i="43"/>
  <c r="D451" i="43"/>
  <c r="A452" i="43"/>
  <c r="E452" i="43"/>
  <c r="B453" i="43"/>
  <c r="F453" i="43"/>
  <c r="C454" i="43"/>
  <c r="G454" i="43"/>
  <c r="D455" i="43"/>
  <c r="A456" i="43"/>
  <c r="E456" i="43"/>
  <c r="B457" i="43"/>
  <c r="F457" i="43"/>
  <c r="C458" i="43"/>
  <c r="G458" i="43"/>
  <c r="D459" i="43"/>
  <c r="A460" i="43"/>
  <c r="E460" i="43"/>
  <c r="B461" i="43"/>
  <c r="F461" i="43"/>
  <c r="C462" i="43"/>
  <c r="G462" i="43"/>
  <c r="D463" i="43"/>
  <c r="A464" i="43"/>
  <c r="E464" i="43"/>
  <c r="B465" i="43"/>
  <c r="F465" i="43"/>
  <c r="C466" i="43"/>
  <c r="G466" i="43"/>
  <c r="D467" i="43"/>
  <c r="A468" i="43"/>
  <c r="E468" i="43"/>
  <c r="B469" i="43"/>
  <c r="F469" i="43"/>
  <c r="C470" i="43"/>
  <c r="G470" i="43"/>
  <c r="D471" i="43"/>
  <c r="A472" i="43"/>
  <c r="E472" i="43"/>
  <c r="B473" i="43"/>
  <c r="F473" i="43"/>
  <c r="C474" i="43"/>
  <c r="G474" i="43"/>
  <c r="D475" i="43"/>
  <c r="A476" i="43"/>
  <c r="E476" i="43"/>
  <c r="B477" i="43"/>
  <c r="F477" i="43"/>
  <c r="C478" i="43"/>
  <c r="G478" i="43"/>
  <c r="D479" i="43"/>
  <c r="A480" i="43"/>
  <c r="E480" i="43"/>
  <c r="B481" i="43"/>
  <c r="F481" i="43"/>
  <c r="C385" i="43"/>
  <c r="A387" i="43"/>
  <c r="G387" i="43"/>
  <c r="E388" i="43"/>
  <c r="C389" i="43"/>
  <c r="G389" i="43"/>
  <c r="D390" i="43"/>
  <c r="A391" i="43"/>
  <c r="E391" i="43"/>
  <c r="B392" i="43"/>
  <c r="F392" i="43"/>
  <c r="C393" i="43"/>
  <c r="G393" i="43"/>
  <c r="D394" i="43"/>
  <c r="A395" i="43"/>
  <c r="E395" i="43"/>
  <c r="B396" i="43"/>
  <c r="F396" i="43"/>
  <c r="C397" i="43"/>
  <c r="G397" i="43"/>
  <c r="D398" i="43"/>
  <c r="A399" i="43"/>
  <c r="E399" i="43"/>
  <c r="B400" i="43"/>
  <c r="F400" i="43"/>
  <c r="C401" i="43"/>
  <c r="G401" i="43"/>
  <c r="D402" i="43"/>
  <c r="A403" i="43"/>
  <c r="E403" i="43"/>
  <c r="B404" i="43"/>
  <c r="F404" i="43"/>
  <c r="C405" i="43"/>
  <c r="G405" i="43"/>
  <c r="D406" i="43"/>
  <c r="A407" i="43"/>
  <c r="E407" i="43"/>
  <c r="B408" i="43"/>
  <c r="F408" i="43"/>
  <c r="C409" i="43"/>
  <c r="G409" i="43"/>
  <c r="D410" i="43"/>
  <c r="A411" i="43"/>
  <c r="E411" i="43"/>
  <c r="B412" i="43"/>
  <c r="F412" i="43"/>
  <c r="C413" i="43"/>
  <c r="G413" i="43"/>
  <c r="D414" i="43"/>
  <c r="A415" i="43"/>
  <c r="E415" i="43"/>
  <c r="B416" i="43"/>
  <c r="F416" i="43"/>
  <c r="C417" i="43"/>
  <c r="G417" i="43"/>
  <c r="D418" i="43"/>
  <c r="A419" i="43"/>
  <c r="E419" i="43"/>
  <c r="B420" i="43"/>
  <c r="F420" i="43"/>
  <c r="C421" i="43"/>
  <c r="G421" i="43"/>
  <c r="D422" i="43"/>
  <c r="A423" i="43"/>
  <c r="E423" i="43"/>
  <c r="B424" i="43"/>
  <c r="F424" i="43"/>
  <c r="C425" i="43"/>
  <c r="G425" i="43"/>
  <c r="D426" i="43"/>
  <c r="A427" i="43"/>
  <c r="E427" i="43"/>
  <c r="B428" i="43"/>
  <c r="F428" i="43"/>
  <c r="C429" i="43"/>
  <c r="G429" i="43"/>
  <c r="D430" i="43"/>
  <c r="A431" i="43"/>
  <c r="E431" i="43"/>
  <c r="B432" i="43"/>
  <c r="F432" i="43"/>
  <c r="C433" i="43"/>
  <c r="G433" i="43"/>
  <c r="D434" i="43"/>
  <c r="A435" i="43"/>
  <c r="E435" i="43"/>
  <c r="B436" i="43"/>
  <c r="F436" i="43"/>
  <c r="C437" i="43"/>
  <c r="G437" i="43"/>
  <c r="D438" i="43"/>
  <c r="A439" i="43"/>
  <c r="E439" i="43"/>
  <c r="B440" i="43"/>
  <c r="F440" i="43"/>
  <c r="C441" i="43"/>
  <c r="G441" i="43"/>
  <c r="D442" i="43"/>
  <c r="A443" i="43"/>
  <c r="E443" i="43"/>
  <c r="B444" i="43"/>
  <c r="F444" i="43"/>
  <c r="C445" i="43"/>
  <c r="G445" i="43"/>
  <c r="D446" i="43"/>
  <c r="A447" i="43"/>
  <c r="E447" i="43"/>
  <c r="B448" i="43"/>
  <c r="F448" i="43"/>
  <c r="C449" i="43"/>
  <c r="G449" i="43"/>
  <c r="D450" i="43"/>
  <c r="A451" i="43"/>
  <c r="E451" i="43"/>
  <c r="B452" i="43"/>
  <c r="F452" i="43"/>
  <c r="C453" i="43"/>
  <c r="G453" i="43"/>
  <c r="D454" i="43"/>
  <c r="A455" i="43"/>
  <c r="E455" i="43"/>
  <c r="B456" i="43"/>
  <c r="F456" i="43"/>
  <c r="C457" i="43"/>
  <c r="G457" i="43"/>
  <c r="D458" i="43"/>
  <c r="A459" i="43"/>
  <c r="E459" i="43"/>
  <c r="B460" i="43"/>
  <c r="F460" i="43"/>
  <c r="C461" i="43"/>
  <c r="G461" i="43"/>
  <c r="D462" i="43"/>
  <c r="A463" i="43"/>
  <c r="E463" i="43"/>
  <c r="B464" i="43"/>
  <c r="F464" i="43"/>
  <c r="C465" i="43"/>
  <c r="G465" i="43"/>
  <c r="D466" i="43"/>
  <c r="A467" i="43"/>
  <c r="E467" i="43"/>
  <c r="B468" i="43"/>
  <c r="F468" i="43"/>
  <c r="C469" i="43"/>
  <c r="G469" i="43"/>
  <c r="D470" i="43"/>
  <c r="A471" i="43"/>
  <c r="E471" i="43"/>
  <c r="B472" i="43"/>
  <c r="F472" i="43"/>
  <c r="C473" i="43"/>
  <c r="G473" i="43"/>
  <c r="D474" i="43"/>
  <c r="A475" i="43"/>
  <c r="E475" i="43"/>
  <c r="B476" i="43"/>
  <c r="F476" i="43"/>
  <c r="C477" i="43"/>
  <c r="G477" i="43"/>
  <c r="D478" i="43"/>
  <c r="A479" i="43"/>
  <c r="E479" i="43"/>
  <c r="B480" i="43"/>
  <c r="F480" i="43"/>
  <c r="C481" i="43"/>
  <c r="G481" i="43"/>
  <c r="D482" i="43"/>
  <c r="A483" i="43"/>
  <c r="E483" i="43"/>
  <c r="B484" i="43"/>
  <c r="G385" i="43"/>
  <c r="C387" i="43"/>
  <c r="A388" i="43"/>
  <c r="F388" i="43"/>
  <c r="D389" i="43"/>
  <c r="A390" i="43"/>
  <c r="E390" i="43"/>
  <c r="B391" i="43"/>
  <c r="F391" i="43"/>
  <c r="C392" i="43"/>
  <c r="G392" i="43"/>
  <c r="D393" i="43"/>
  <c r="A394" i="43"/>
  <c r="E394" i="43"/>
  <c r="B395" i="43"/>
  <c r="F395" i="43"/>
  <c r="C396" i="43"/>
  <c r="G396" i="43"/>
  <c r="D397" i="43"/>
  <c r="A398" i="43"/>
  <c r="E398" i="43"/>
  <c r="B399" i="43"/>
  <c r="F399" i="43"/>
  <c r="C400" i="43"/>
  <c r="G400" i="43"/>
  <c r="D401" i="43"/>
  <c r="A402" i="43"/>
  <c r="E402" i="43"/>
  <c r="B403" i="43"/>
  <c r="F403" i="43"/>
  <c r="C404" i="43"/>
  <c r="G404" i="43"/>
  <c r="D405" i="43"/>
  <c r="A406" i="43"/>
  <c r="E406" i="43"/>
  <c r="B407" i="43"/>
  <c r="F407" i="43"/>
  <c r="C408" i="43"/>
  <c r="G408" i="43"/>
  <c r="D409" i="43"/>
  <c r="A410" i="43"/>
  <c r="E410" i="43"/>
  <c r="B411" i="43"/>
  <c r="F411" i="43"/>
  <c r="C412" i="43"/>
  <c r="G412" i="43"/>
  <c r="D413" i="43"/>
  <c r="A414" i="43"/>
  <c r="E414" i="43"/>
  <c r="B415" i="43"/>
  <c r="F415" i="43"/>
  <c r="C416" i="43"/>
  <c r="G416" i="43"/>
  <c r="D417" i="43"/>
  <c r="A418" i="43"/>
  <c r="E418" i="43"/>
  <c r="B419" i="43"/>
  <c r="F419" i="43"/>
  <c r="C420" i="43"/>
  <c r="G420" i="43"/>
  <c r="D421" i="43"/>
  <c r="A422" i="43"/>
  <c r="E422" i="43"/>
  <c r="B423" i="43"/>
  <c r="F423" i="43"/>
  <c r="C424" i="43"/>
  <c r="G424" i="43"/>
  <c r="D425" i="43"/>
  <c r="A426" i="43"/>
  <c r="E426" i="43"/>
  <c r="B427" i="43"/>
  <c r="F427" i="43"/>
  <c r="C428" i="43"/>
  <c r="G428" i="43"/>
  <c r="D429" i="43"/>
  <c r="A430" i="43"/>
  <c r="E430" i="43"/>
  <c r="B431" i="43"/>
  <c r="F431" i="43"/>
  <c r="C432" i="43"/>
  <c r="G432" i="43"/>
  <c r="D433" i="43"/>
  <c r="A434" i="43"/>
  <c r="E434" i="43"/>
  <c r="B435" i="43"/>
  <c r="F435" i="43"/>
  <c r="C436" i="43"/>
  <c r="G436" i="43"/>
  <c r="D437" i="43"/>
  <c r="A438" i="43"/>
  <c r="E438" i="43"/>
  <c r="B439" i="43"/>
  <c r="F439" i="43"/>
  <c r="C440" i="43"/>
  <c r="G440" i="43"/>
  <c r="D441" i="43"/>
  <c r="A442" i="43"/>
  <c r="E442" i="43"/>
  <c r="B443" i="43"/>
  <c r="F443" i="43"/>
  <c r="C444" i="43"/>
  <c r="G444" i="43"/>
  <c r="D445" i="43"/>
  <c r="A446" i="43"/>
  <c r="E446" i="43"/>
  <c r="B447" i="43"/>
  <c r="F447" i="43"/>
  <c r="C448" i="43"/>
  <c r="G448" i="43"/>
  <c r="D449" i="43"/>
  <c r="A450" i="43"/>
  <c r="E450" i="43"/>
  <c r="B451" i="43"/>
  <c r="F451" i="43"/>
  <c r="C452" i="43"/>
  <c r="G452" i="43"/>
  <c r="D453" i="43"/>
  <c r="A454" i="43"/>
  <c r="E454" i="43"/>
  <c r="B455" i="43"/>
  <c r="F455" i="43"/>
  <c r="C456" i="43"/>
  <c r="G456" i="43"/>
  <c r="D457" i="43"/>
  <c r="A458" i="43"/>
  <c r="E458" i="43"/>
  <c r="B459" i="43"/>
  <c r="F459" i="43"/>
  <c r="C460" i="43"/>
  <c r="G460" i="43"/>
  <c r="D461" i="43"/>
  <c r="A462" i="43"/>
  <c r="E462" i="43"/>
  <c r="B463" i="43"/>
  <c r="F463" i="43"/>
  <c r="C464" i="43"/>
  <c r="G464" i="43"/>
  <c r="D465" i="43"/>
  <c r="A466" i="43"/>
  <c r="E466" i="43"/>
  <c r="B467" i="43"/>
  <c r="F467" i="43"/>
  <c r="C468" i="43"/>
  <c r="G468" i="43"/>
  <c r="D469" i="43"/>
  <c r="A470" i="43"/>
  <c r="E470" i="43"/>
  <c r="B471" i="43"/>
  <c r="F471" i="43"/>
  <c r="C472" i="43"/>
  <c r="G472" i="43"/>
  <c r="D473" i="43"/>
  <c r="A474" i="43"/>
  <c r="E474" i="43"/>
  <c r="B475" i="43"/>
  <c r="F475" i="43"/>
  <c r="C476" i="43"/>
  <c r="G476" i="43"/>
  <c r="D477" i="43"/>
  <c r="A478" i="43"/>
  <c r="E478" i="43"/>
  <c r="B479" i="43"/>
  <c r="F479" i="43"/>
  <c r="C480" i="43"/>
  <c r="G480" i="43"/>
  <c r="D481" i="43"/>
  <c r="A482" i="43"/>
  <c r="E482" i="43"/>
  <c r="B483" i="43"/>
  <c r="F483" i="43"/>
  <c r="D386" i="43"/>
  <c r="D387" i="43"/>
  <c r="B388" i="43"/>
  <c r="A389" i="43"/>
  <c r="E389" i="43"/>
  <c r="B390" i="43"/>
  <c r="F390" i="43"/>
  <c r="C391" i="43"/>
  <c r="G391" i="43"/>
  <c r="D392" i="43"/>
  <c r="A393" i="43"/>
  <c r="E393" i="43"/>
  <c r="B394" i="43"/>
  <c r="F394" i="43"/>
  <c r="C395" i="43"/>
  <c r="G395" i="43"/>
  <c r="D396" i="43"/>
  <c r="A397" i="43"/>
  <c r="E397" i="43"/>
  <c r="B398" i="43"/>
  <c r="F398" i="43"/>
  <c r="C399" i="43"/>
  <c r="G399" i="43"/>
  <c r="D400" i="43"/>
  <c r="A401" i="43"/>
  <c r="E401" i="43"/>
  <c r="B402" i="43"/>
  <c r="F402" i="43"/>
  <c r="C403" i="43"/>
  <c r="G403" i="43"/>
  <c r="D404" i="43"/>
  <c r="A405" i="43"/>
  <c r="E405" i="43"/>
  <c r="B406" i="43"/>
  <c r="F406" i="43"/>
  <c r="C407" i="43"/>
  <c r="G407" i="43"/>
  <c r="D408" i="43"/>
  <c r="A409" i="43"/>
  <c r="E409" i="43"/>
  <c r="B410" i="43"/>
  <c r="F410" i="43"/>
  <c r="C411" i="43"/>
  <c r="G411" i="43"/>
  <c r="D412" i="43"/>
  <c r="A413" i="43"/>
  <c r="E413" i="43"/>
  <c r="B414" i="43"/>
  <c r="F414" i="43"/>
  <c r="C415" i="43"/>
  <c r="G415" i="43"/>
  <c r="D416" i="43"/>
  <c r="A417" i="43"/>
  <c r="E417" i="43"/>
  <c r="B418" i="43"/>
  <c r="F418" i="43"/>
  <c r="C419" i="43"/>
  <c r="G419" i="43"/>
  <c r="D420" i="43"/>
  <c r="A421" i="43"/>
  <c r="E421" i="43"/>
  <c r="B422" i="43"/>
  <c r="F422" i="43"/>
  <c r="C423" i="43"/>
  <c r="G423" i="43"/>
  <c r="D424" i="43"/>
  <c r="A425" i="43"/>
  <c r="E425" i="43"/>
  <c r="B426" i="43"/>
  <c r="F426" i="43"/>
  <c r="C427" i="43"/>
  <c r="G427" i="43"/>
  <c r="D428" i="43"/>
  <c r="A429" i="43"/>
  <c r="E429" i="43"/>
  <c r="B430" i="43"/>
  <c r="F430" i="43"/>
  <c r="C431" i="43"/>
  <c r="G431" i="43"/>
  <c r="D432" i="43"/>
  <c r="A433" i="43"/>
  <c r="E433" i="43"/>
  <c r="B434" i="43"/>
  <c r="F434" i="43"/>
  <c r="C435" i="43"/>
  <c r="G435" i="43"/>
  <c r="D436" i="43"/>
  <c r="A437" i="43"/>
  <c r="E437" i="43"/>
  <c r="B438" i="43"/>
  <c r="F438" i="43"/>
  <c r="C439" i="43"/>
  <c r="G439" i="43"/>
  <c r="D440" i="43"/>
  <c r="A441" i="43"/>
  <c r="E441" i="43"/>
  <c r="B442" i="43"/>
  <c r="F442" i="43"/>
  <c r="C443" i="43"/>
  <c r="G443" i="43"/>
  <c r="D444" i="43"/>
  <c r="A445" i="43"/>
  <c r="E445" i="43"/>
  <c r="B446" i="43"/>
  <c r="F446" i="43"/>
  <c r="C447" i="43"/>
  <c r="G447" i="43"/>
  <c r="D448" i="43"/>
  <c r="A449" i="43"/>
  <c r="E449" i="43"/>
  <c r="B450" i="43"/>
  <c r="F450" i="43"/>
  <c r="C451" i="43"/>
  <c r="G451" i="43"/>
  <c r="D452" i="43"/>
  <c r="A453" i="43"/>
  <c r="E453" i="43"/>
  <c r="B454" i="43"/>
  <c r="F454" i="43"/>
  <c r="C455" i="43"/>
  <c r="G455" i="43"/>
  <c r="D456" i="43"/>
  <c r="A457" i="43"/>
  <c r="E457" i="43"/>
  <c r="B458" i="43"/>
  <c r="F458" i="43"/>
  <c r="C459" i="43"/>
  <c r="G459" i="43"/>
  <c r="D460" i="43"/>
  <c r="A461" i="43"/>
  <c r="E461" i="43"/>
  <c r="B462" i="43"/>
  <c r="F462" i="43"/>
  <c r="C463" i="43"/>
  <c r="G463" i="43"/>
  <c r="D464" i="43"/>
  <c r="A465" i="43"/>
  <c r="E465" i="43"/>
  <c r="B466" i="43"/>
  <c r="F466" i="43"/>
  <c r="C467" i="43"/>
  <c r="G467" i="43"/>
  <c r="D468" i="43"/>
  <c r="A469" i="43"/>
  <c r="E469" i="43"/>
  <c r="B470" i="43"/>
  <c r="F470" i="43"/>
  <c r="C471" i="43"/>
  <c r="G471" i="43"/>
  <c r="D472" i="43"/>
  <c r="A473" i="43"/>
  <c r="E473" i="43"/>
  <c r="B474" i="43"/>
  <c r="F474" i="43"/>
  <c r="C475" i="43"/>
  <c r="G475" i="43"/>
  <c r="D476" i="43"/>
  <c r="A477" i="43"/>
  <c r="E477" i="43"/>
  <c r="B478" i="43"/>
  <c r="F478" i="43"/>
  <c r="C479" i="43"/>
  <c r="G479" i="43"/>
  <c r="D480" i="43"/>
  <c r="A481" i="43"/>
  <c r="E481" i="43"/>
  <c r="B482" i="43"/>
  <c r="C482" i="43"/>
  <c r="D483" i="43"/>
  <c r="D484" i="43"/>
  <c r="A485" i="43"/>
  <c r="E485" i="43"/>
  <c r="B486" i="43"/>
  <c r="F486" i="43"/>
  <c r="C487" i="43"/>
  <c r="G487" i="43"/>
  <c r="D488" i="43"/>
  <c r="A489" i="43"/>
  <c r="E489" i="43"/>
  <c r="B490" i="43"/>
  <c r="F490" i="43"/>
  <c r="C491" i="43"/>
  <c r="G491" i="43"/>
  <c r="D492" i="43"/>
  <c r="A493" i="43"/>
  <c r="E493" i="43"/>
  <c r="B494" i="43"/>
  <c r="F494" i="43"/>
  <c r="C495" i="43"/>
  <c r="G495" i="43"/>
  <c r="D496" i="43"/>
  <c r="A497" i="43"/>
  <c r="E497" i="43"/>
  <c r="B498" i="43"/>
  <c r="F498" i="43"/>
  <c r="C499" i="43"/>
  <c r="G499" i="43"/>
  <c r="D500" i="43"/>
  <c r="A501" i="43"/>
  <c r="E501" i="43"/>
  <c r="B502" i="43"/>
  <c r="F502" i="43"/>
  <c r="C503" i="43"/>
  <c r="G503" i="43"/>
  <c r="D504" i="43"/>
  <c r="A505" i="43"/>
  <c r="E505" i="43"/>
  <c r="B506" i="43"/>
  <c r="F506" i="43"/>
  <c r="C507" i="43"/>
  <c r="G507" i="43"/>
  <c r="D508" i="43"/>
  <c r="A509" i="43"/>
  <c r="E509" i="43"/>
  <c r="B510" i="43"/>
  <c r="F510" i="43"/>
  <c r="C511" i="43"/>
  <c r="G511" i="43"/>
  <c r="D512" i="43"/>
  <c r="A513" i="43"/>
  <c r="E513" i="43"/>
  <c r="B514" i="43"/>
  <c r="F514" i="43"/>
  <c r="C515" i="43"/>
  <c r="G515" i="43"/>
  <c r="D516" i="43"/>
  <c r="A517" i="43"/>
  <c r="E517" i="43"/>
  <c r="B518" i="43"/>
  <c r="F518" i="43"/>
  <c r="C519" i="43"/>
  <c r="G519" i="43"/>
  <c r="D520" i="43"/>
  <c r="A521" i="43"/>
  <c r="E521" i="43"/>
  <c r="B522" i="43"/>
  <c r="F522" i="43"/>
  <c r="C523" i="43"/>
  <c r="G523" i="43"/>
  <c r="D524" i="43"/>
  <c r="A525" i="43"/>
  <c r="E525" i="43"/>
  <c r="B526" i="43"/>
  <c r="F526" i="43"/>
  <c r="C527" i="43"/>
  <c r="G527" i="43"/>
  <c r="D528" i="43"/>
  <c r="A529" i="43"/>
  <c r="E529" i="43"/>
  <c r="B530" i="43"/>
  <c r="F530" i="43"/>
  <c r="C531" i="43"/>
  <c r="G531" i="43"/>
  <c r="D532" i="43"/>
  <c r="A533" i="43"/>
  <c r="E533" i="43"/>
  <c r="B534" i="43"/>
  <c r="F534" i="43"/>
  <c r="C535" i="43"/>
  <c r="G535" i="43"/>
  <c r="D536" i="43"/>
  <c r="A537" i="43"/>
  <c r="E537" i="43"/>
  <c r="B538" i="43"/>
  <c r="F538" i="43"/>
  <c r="C539" i="43"/>
  <c r="G539" i="43"/>
  <c r="D540" i="43"/>
  <c r="A541" i="43"/>
  <c r="E541" i="43"/>
  <c r="B542" i="43"/>
  <c r="F542" i="43"/>
  <c r="C543" i="43"/>
  <c r="G543" i="43"/>
  <c r="D544" i="43"/>
  <c r="A545" i="43"/>
  <c r="E545" i="43"/>
  <c r="B546" i="43"/>
  <c r="F546" i="43"/>
  <c r="C547" i="43"/>
  <c r="G547" i="43"/>
  <c r="D548" i="43"/>
  <c r="A549" i="43"/>
  <c r="E549" i="43"/>
  <c r="B550" i="43"/>
  <c r="F550" i="43"/>
  <c r="C551" i="43"/>
  <c r="G551" i="43"/>
  <c r="D552" i="43"/>
  <c r="A553" i="43"/>
  <c r="E553" i="43"/>
  <c r="B554" i="43"/>
  <c r="F554" i="43"/>
  <c r="C555" i="43"/>
  <c r="G555" i="43"/>
  <c r="D556" i="43"/>
  <c r="A557" i="43"/>
  <c r="E557" i="43"/>
  <c r="B558" i="43"/>
  <c r="F558" i="43"/>
  <c r="C559" i="43"/>
  <c r="G559" i="43"/>
  <c r="D560" i="43"/>
  <c r="A561" i="43"/>
  <c r="E561" i="43"/>
  <c r="B562" i="43"/>
  <c r="F562" i="43"/>
  <c r="C563" i="43"/>
  <c r="G563" i="43"/>
  <c r="D564" i="43"/>
  <c r="A565" i="43"/>
  <c r="E565" i="43"/>
  <c r="B566" i="43"/>
  <c r="F566" i="43"/>
  <c r="C567" i="43"/>
  <c r="G567" i="43"/>
  <c r="D568" i="43"/>
  <c r="A569" i="43"/>
  <c r="E569" i="43"/>
  <c r="B570" i="43"/>
  <c r="F570" i="43"/>
  <c r="C571" i="43"/>
  <c r="G571" i="43"/>
  <c r="D572" i="43"/>
  <c r="A573" i="43"/>
  <c r="E573" i="43"/>
  <c r="B574" i="43"/>
  <c r="F574" i="43"/>
  <c r="C575" i="43"/>
  <c r="G575" i="43"/>
  <c r="D576" i="43"/>
  <c r="A577" i="43"/>
  <c r="E577" i="43"/>
  <c r="B578" i="43"/>
  <c r="F578" i="43"/>
  <c r="C579" i="43"/>
  <c r="G579" i="43"/>
  <c r="F482" i="43"/>
  <c r="G483" i="43"/>
  <c r="E484" i="43"/>
  <c r="B485" i="43"/>
  <c r="F485" i="43"/>
  <c r="C486" i="43"/>
  <c r="G486" i="43"/>
  <c r="D487" i="43"/>
  <c r="A488" i="43"/>
  <c r="E488" i="43"/>
  <c r="B489" i="43"/>
  <c r="F489" i="43"/>
  <c r="C490" i="43"/>
  <c r="G490" i="43"/>
  <c r="D491" i="43"/>
  <c r="A492" i="43"/>
  <c r="E492" i="43"/>
  <c r="B493" i="43"/>
  <c r="F493" i="43"/>
  <c r="C494" i="43"/>
  <c r="G494" i="43"/>
  <c r="D495" i="43"/>
  <c r="A496" i="43"/>
  <c r="E496" i="43"/>
  <c r="B497" i="43"/>
  <c r="F497" i="43"/>
  <c r="C498" i="43"/>
  <c r="G498" i="43"/>
  <c r="D499" i="43"/>
  <c r="A500" i="43"/>
  <c r="E500" i="43"/>
  <c r="B501" i="43"/>
  <c r="F501" i="43"/>
  <c r="C502" i="43"/>
  <c r="G502" i="43"/>
  <c r="D503" i="43"/>
  <c r="A504" i="43"/>
  <c r="E504" i="43"/>
  <c r="B505" i="43"/>
  <c r="F505" i="43"/>
  <c r="C506" i="43"/>
  <c r="G506" i="43"/>
  <c r="D507" i="43"/>
  <c r="A508" i="43"/>
  <c r="E508" i="43"/>
  <c r="B509" i="43"/>
  <c r="F509" i="43"/>
  <c r="C510" i="43"/>
  <c r="G510" i="43"/>
  <c r="D511" i="43"/>
  <c r="A512" i="43"/>
  <c r="E512" i="43"/>
  <c r="B513" i="43"/>
  <c r="F513" i="43"/>
  <c r="C514" i="43"/>
  <c r="G514" i="43"/>
  <c r="D515" i="43"/>
  <c r="A516" i="43"/>
  <c r="E516" i="43"/>
  <c r="B517" i="43"/>
  <c r="F517" i="43"/>
  <c r="C518" i="43"/>
  <c r="G518" i="43"/>
  <c r="D519" i="43"/>
  <c r="A520" i="43"/>
  <c r="E520" i="43"/>
  <c r="B521" i="43"/>
  <c r="F521" i="43"/>
  <c r="C522" i="43"/>
  <c r="G522" i="43"/>
  <c r="D523" i="43"/>
  <c r="A524" i="43"/>
  <c r="E524" i="43"/>
  <c r="B525" i="43"/>
  <c r="F525" i="43"/>
  <c r="C526" i="43"/>
  <c r="G526" i="43"/>
  <c r="D527" i="43"/>
  <c r="A528" i="43"/>
  <c r="E528" i="43"/>
  <c r="B529" i="43"/>
  <c r="F529" i="43"/>
  <c r="C530" i="43"/>
  <c r="G530" i="43"/>
  <c r="D531" i="43"/>
  <c r="A532" i="43"/>
  <c r="E532" i="43"/>
  <c r="B533" i="43"/>
  <c r="F533" i="43"/>
  <c r="C534" i="43"/>
  <c r="G534" i="43"/>
  <c r="D535" i="43"/>
  <c r="A536" i="43"/>
  <c r="E536" i="43"/>
  <c r="B537" i="43"/>
  <c r="F537" i="43"/>
  <c r="C538" i="43"/>
  <c r="G538" i="43"/>
  <c r="D539" i="43"/>
  <c r="A540" i="43"/>
  <c r="E540" i="43"/>
  <c r="B541" i="43"/>
  <c r="F541" i="43"/>
  <c r="C542" i="43"/>
  <c r="G542" i="43"/>
  <c r="D543" i="43"/>
  <c r="A544" i="43"/>
  <c r="E544" i="43"/>
  <c r="B545" i="43"/>
  <c r="F545" i="43"/>
  <c r="C546" i="43"/>
  <c r="G546" i="43"/>
  <c r="D547" i="43"/>
  <c r="A548" i="43"/>
  <c r="E548" i="43"/>
  <c r="B549" i="43"/>
  <c r="F549" i="43"/>
  <c r="C550" i="43"/>
  <c r="G550" i="43"/>
  <c r="D551" i="43"/>
  <c r="A552" i="43"/>
  <c r="E552" i="43"/>
  <c r="B553" i="43"/>
  <c r="F553" i="43"/>
  <c r="C554" i="43"/>
  <c r="G554" i="43"/>
  <c r="D555" i="43"/>
  <c r="A556" i="43"/>
  <c r="E556" i="43"/>
  <c r="B557" i="43"/>
  <c r="F557" i="43"/>
  <c r="C558" i="43"/>
  <c r="G558" i="43"/>
  <c r="D559" i="43"/>
  <c r="A560" i="43"/>
  <c r="E560" i="43"/>
  <c r="B561" i="43"/>
  <c r="F561" i="43"/>
  <c r="C562" i="43"/>
  <c r="G562" i="43"/>
  <c r="D563" i="43"/>
  <c r="A564" i="43"/>
  <c r="E564" i="43"/>
  <c r="B565" i="43"/>
  <c r="F565" i="43"/>
  <c r="C566" i="43"/>
  <c r="G566" i="43"/>
  <c r="D567" i="43"/>
  <c r="A568" i="43"/>
  <c r="E568" i="43"/>
  <c r="B569" i="43"/>
  <c r="F569" i="43"/>
  <c r="C570" i="43"/>
  <c r="G570" i="43"/>
  <c r="D571" i="43"/>
  <c r="A572" i="43"/>
  <c r="E572" i="43"/>
  <c r="B573" i="43"/>
  <c r="F573" i="43"/>
  <c r="C574" i="43"/>
  <c r="G574" i="43"/>
  <c r="D575" i="43"/>
  <c r="A576" i="43"/>
  <c r="E576" i="43"/>
  <c r="B577" i="43"/>
  <c r="F577" i="43"/>
  <c r="C578" i="43"/>
  <c r="G578" i="43"/>
  <c r="D579" i="43"/>
  <c r="A580" i="43"/>
  <c r="E580" i="43"/>
  <c r="B581" i="43"/>
  <c r="F581" i="43"/>
  <c r="C582" i="43"/>
  <c r="G582" i="43"/>
  <c r="D583" i="43"/>
  <c r="A584" i="43"/>
  <c r="E584" i="43"/>
  <c r="B585" i="43"/>
  <c r="F585" i="43"/>
  <c r="C586" i="43"/>
  <c r="G586" i="43"/>
  <c r="D587" i="43"/>
  <c r="G482" i="43"/>
  <c r="A484" i="43"/>
  <c r="F484" i="43"/>
  <c r="C485" i="43"/>
  <c r="G485" i="43"/>
  <c r="D486" i="43"/>
  <c r="A487" i="43"/>
  <c r="E487" i="43"/>
  <c r="B488" i="43"/>
  <c r="F488" i="43"/>
  <c r="C489" i="43"/>
  <c r="G489" i="43"/>
  <c r="D490" i="43"/>
  <c r="A491" i="43"/>
  <c r="E491" i="43"/>
  <c r="B492" i="43"/>
  <c r="F492" i="43"/>
  <c r="C493" i="43"/>
  <c r="G493" i="43"/>
  <c r="D494" i="43"/>
  <c r="A495" i="43"/>
  <c r="E495" i="43"/>
  <c r="B496" i="43"/>
  <c r="F496" i="43"/>
  <c r="C497" i="43"/>
  <c r="G497" i="43"/>
  <c r="D498" i="43"/>
  <c r="A499" i="43"/>
  <c r="E499" i="43"/>
  <c r="B500" i="43"/>
  <c r="F500" i="43"/>
  <c r="C501" i="43"/>
  <c r="G501" i="43"/>
  <c r="D502" i="43"/>
  <c r="A503" i="43"/>
  <c r="E503" i="43"/>
  <c r="B504" i="43"/>
  <c r="F504" i="43"/>
  <c r="C505" i="43"/>
  <c r="G505" i="43"/>
  <c r="D506" i="43"/>
  <c r="A507" i="43"/>
  <c r="E507" i="43"/>
  <c r="B508" i="43"/>
  <c r="F508" i="43"/>
  <c r="C509" i="43"/>
  <c r="G509" i="43"/>
  <c r="D510" i="43"/>
  <c r="A511" i="43"/>
  <c r="E511" i="43"/>
  <c r="B512" i="43"/>
  <c r="F512" i="43"/>
  <c r="C513" i="43"/>
  <c r="G513" i="43"/>
  <c r="D514" i="43"/>
  <c r="A515" i="43"/>
  <c r="E515" i="43"/>
  <c r="B516" i="43"/>
  <c r="F516" i="43"/>
  <c r="C517" i="43"/>
  <c r="G517" i="43"/>
  <c r="D518" i="43"/>
  <c r="A519" i="43"/>
  <c r="E519" i="43"/>
  <c r="B520" i="43"/>
  <c r="F520" i="43"/>
  <c r="C521" i="43"/>
  <c r="G521" i="43"/>
  <c r="D522" i="43"/>
  <c r="A523" i="43"/>
  <c r="E523" i="43"/>
  <c r="B524" i="43"/>
  <c r="F524" i="43"/>
  <c r="C525" i="43"/>
  <c r="G525" i="43"/>
  <c r="D526" i="43"/>
  <c r="A527" i="43"/>
  <c r="E527" i="43"/>
  <c r="B528" i="43"/>
  <c r="F528" i="43"/>
  <c r="C529" i="43"/>
  <c r="G529" i="43"/>
  <c r="D530" i="43"/>
  <c r="A531" i="43"/>
  <c r="E531" i="43"/>
  <c r="B532" i="43"/>
  <c r="F532" i="43"/>
  <c r="C533" i="43"/>
  <c r="G533" i="43"/>
  <c r="D534" i="43"/>
  <c r="A535" i="43"/>
  <c r="E535" i="43"/>
  <c r="B536" i="43"/>
  <c r="F536" i="43"/>
  <c r="C537" i="43"/>
  <c r="G537" i="43"/>
  <c r="D538" i="43"/>
  <c r="A539" i="43"/>
  <c r="E539" i="43"/>
  <c r="B540" i="43"/>
  <c r="F540" i="43"/>
  <c r="C541" i="43"/>
  <c r="G541" i="43"/>
  <c r="D542" i="43"/>
  <c r="A543" i="43"/>
  <c r="E543" i="43"/>
  <c r="B544" i="43"/>
  <c r="F544" i="43"/>
  <c r="C545" i="43"/>
  <c r="G545" i="43"/>
  <c r="D546" i="43"/>
  <c r="A547" i="43"/>
  <c r="E547" i="43"/>
  <c r="B548" i="43"/>
  <c r="F548" i="43"/>
  <c r="C549" i="43"/>
  <c r="G549" i="43"/>
  <c r="D550" i="43"/>
  <c r="A551" i="43"/>
  <c r="E551" i="43"/>
  <c r="B552" i="43"/>
  <c r="F552" i="43"/>
  <c r="C553" i="43"/>
  <c r="G553" i="43"/>
  <c r="D554" i="43"/>
  <c r="A555" i="43"/>
  <c r="E555" i="43"/>
  <c r="B556" i="43"/>
  <c r="F556" i="43"/>
  <c r="C557" i="43"/>
  <c r="G557" i="43"/>
  <c r="D558" i="43"/>
  <c r="A559" i="43"/>
  <c r="E559" i="43"/>
  <c r="B560" i="43"/>
  <c r="F560" i="43"/>
  <c r="C561" i="43"/>
  <c r="G561" i="43"/>
  <c r="D562" i="43"/>
  <c r="A563" i="43"/>
  <c r="E563" i="43"/>
  <c r="B564" i="43"/>
  <c r="F564" i="43"/>
  <c r="C565" i="43"/>
  <c r="G565" i="43"/>
  <c r="D566" i="43"/>
  <c r="A567" i="43"/>
  <c r="E567" i="43"/>
  <c r="B568" i="43"/>
  <c r="F568" i="43"/>
  <c r="C569" i="43"/>
  <c r="G569" i="43"/>
  <c r="D570" i="43"/>
  <c r="A571" i="43"/>
  <c r="E571" i="43"/>
  <c r="B572" i="43"/>
  <c r="F572" i="43"/>
  <c r="C573" i="43"/>
  <c r="G573" i="43"/>
  <c r="D574" i="43"/>
  <c r="A575" i="43"/>
  <c r="E575" i="43"/>
  <c r="B576" i="43"/>
  <c r="F576" i="43"/>
  <c r="C577" i="43"/>
  <c r="G577" i="43"/>
  <c r="D578" i="43"/>
  <c r="A579" i="43"/>
  <c r="E579" i="43"/>
  <c r="B580" i="43"/>
  <c r="F580" i="43"/>
  <c r="C581" i="43"/>
  <c r="G581" i="43"/>
  <c r="D582" i="43"/>
  <c r="A583" i="43"/>
  <c r="C483" i="43"/>
  <c r="C484" i="43"/>
  <c r="G484" i="43"/>
  <c r="D485" i="43"/>
  <c r="A486" i="43"/>
  <c r="E486" i="43"/>
  <c r="B487" i="43"/>
  <c r="F487" i="43"/>
  <c r="C488" i="43"/>
  <c r="G488" i="43"/>
  <c r="D489" i="43"/>
  <c r="A490" i="43"/>
  <c r="E490" i="43"/>
  <c r="B491" i="43"/>
  <c r="F491" i="43"/>
  <c r="C492" i="43"/>
  <c r="G492" i="43"/>
  <c r="D493" i="43"/>
  <c r="A494" i="43"/>
  <c r="E494" i="43"/>
  <c r="B495" i="43"/>
  <c r="F495" i="43"/>
  <c r="C496" i="43"/>
  <c r="G496" i="43"/>
  <c r="D497" i="43"/>
  <c r="A498" i="43"/>
  <c r="E498" i="43"/>
  <c r="B499" i="43"/>
  <c r="F499" i="43"/>
  <c r="C500" i="43"/>
  <c r="G500" i="43"/>
  <c r="D501" i="43"/>
  <c r="A502" i="43"/>
  <c r="E502" i="43"/>
  <c r="B503" i="43"/>
  <c r="F503" i="43"/>
  <c r="C504" i="43"/>
  <c r="G504" i="43"/>
  <c r="D505" i="43"/>
  <c r="A506" i="43"/>
  <c r="E506" i="43"/>
  <c r="B507" i="43"/>
  <c r="F507" i="43"/>
  <c r="C508" i="43"/>
  <c r="G508" i="43"/>
  <c r="D509" i="43"/>
  <c r="A510" i="43"/>
  <c r="E510" i="43"/>
  <c r="B511" i="43"/>
  <c r="F511" i="43"/>
  <c r="C512" i="43"/>
  <c r="G512" i="43"/>
  <c r="D513" i="43"/>
  <c r="A514" i="43"/>
  <c r="E514" i="43"/>
  <c r="B515" i="43"/>
  <c r="F515" i="43"/>
  <c r="C516" i="43"/>
  <c r="G516" i="43"/>
  <c r="D517" i="43"/>
  <c r="A518" i="43"/>
  <c r="E518" i="43"/>
  <c r="B519" i="43"/>
  <c r="F519" i="43"/>
  <c r="C520" i="43"/>
  <c r="G520" i="43"/>
  <c r="D521" i="43"/>
  <c r="A522" i="43"/>
  <c r="E522" i="43"/>
  <c r="B523" i="43"/>
  <c r="F523" i="43"/>
  <c r="C524" i="43"/>
  <c r="G524" i="43"/>
  <c r="D525" i="43"/>
  <c r="A526" i="43"/>
  <c r="E526" i="43"/>
  <c r="B527" i="43"/>
  <c r="F527" i="43"/>
  <c r="C528" i="43"/>
  <c r="G528" i="43"/>
  <c r="D529" i="43"/>
  <c r="A530" i="43"/>
  <c r="E530" i="43"/>
  <c r="B531" i="43"/>
  <c r="F531" i="43"/>
  <c r="C532" i="43"/>
  <c r="G532" i="43"/>
  <c r="D533" i="43"/>
  <c r="A534" i="43"/>
  <c r="E534" i="43"/>
  <c r="B535" i="43"/>
  <c r="F535" i="43"/>
  <c r="C536" i="43"/>
  <c r="G536" i="43"/>
  <c r="D537" i="43"/>
  <c r="A538" i="43"/>
  <c r="E538" i="43"/>
  <c r="B539" i="43"/>
  <c r="F539" i="43"/>
  <c r="C540" i="43"/>
  <c r="G540" i="43"/>
  <c r="D541" i="43"/>
  <c r="A542" i="43"/>
  <c r="E542" i="43"/>
  <c r="B543" i="43"/>
  <c r="F543" i="43"/>
  <c r="C544" i="43"/>
  <c r="G544" i="43"/>
  <c r="D545" i="43"/>
  <c r="A546" i="43"/>
  <c r="E546" i="43"/>
  <c r="B547" i="43"/>
  <c r="F547" i="43"/>
  <c r="C548" i="43"/>
  <c r="G548" i="43"/>
  <c r="D549" i="43"/>
  <c r="A550" i="43"/>
  <c r="E550" i="43"/>
  <c r="B551" i="43"/>
  <c r="F551" i="43"/>
  <c r="C552" i="43"/>
  <c r="G552" i="43"/>
  <c r="D553" i="43"/>
  <c r="A554" i="43"/>
  <c r="E554" i="43"/>
  <c r="B555" i="43"/>
  <c r="F555" i="43"/>
  <c r="C556" i="43"/>
  <c r="G556" i="43"/>
  <c r="D557" i="43"/>
  <c r="A558" i="43"/>
  <c r="E558" i="43"/>
  <c r="B559" i="43"/>
  <c r="F559" i="43"/>
  <c r="C560" i="43"/>
  <c r="G560" i="43"/>
  <c r="D561" i="43"/>
  <c r="A562" i="43"/>
  <c r="E562" i="43"/>
  <c r="B563" i="43"/>
  <c r="F563" i="43"/>
  <c r="C564" i="43"/>
  <c r="G564" i="43"/>
  <c r="D565" i="43"/>
  <c r="A566" i="43"/>
  <c r="E566" i="43"/>
  <c r="B567" i="43"/>
  <c r="F567" i="43"/>
  <c r="C568" i="43"/>
  <c r="G568" i="43"/>
  <c r="D569" i="43"/>
  <c r="A570" i="43"/>
  <c r="E570" i="43"/>
  <c r="B571" i="43"/>
  <c r="F571" i="43"/>
  <c r="C572" i="43"/>
  <c r="G572" i="43"/>
  <c r="D573" i="43"/>
  <c r="A574" i="43"/>
  <c r="E574" i="43"/>
  <c r="B575" i="43"/>
  <c r="F575" i="43"/>
  <c r="C576" i="43"/>
  <c r="G576" i="43"/>
  <c r="D577" i="43"/>
  <c r="A578" i="43"/>
  <c r="E578" i="43"/>
  <c r="B579" i="43"/>
  <c r="F579" i="43"/>
  <c r="C580" i="43"/>
  <c r="G580" i="43"/>
  <c r="D581" i="43"/>
  <c r="A582" i="43"/>
  <c r="E582" i="43"/>
  <c r="B583" i="43"/>
  <c r="F583" i="43"/>
  <c r="D580" i="43"/>
  <c r="F582" i="43"/>
  <c r="B584" i="43"/>
  <c r="G584" i="43"/>
  <c r="E585" i="43"/>
  <c r="D586" i="43"/>
  <c r="B587" i="43"/>
  <c r="G587" i="43"/>
  <c r="D588" i="43"/>
  <c r="A589" i="43"/>
  <c r="E589" i="43"/>
  <c r="B590" i="43"/>
  <c r="F590" i="43"/>
  <c r="C591" i="43"/>
  <c r="G591" i="43"/>
  <c r="D592" i="43"/>
  <c r="A593" i="43"/>
  <c r="E593" i="43"/>
  <c r="B594" i="43"/>
  <c r="F594" i="43"/>
  <c r="C595" i="43"/>
  <c r="G595" i="43"/>
  <c r="D596" i="43"/>
  <c r="A597" i="43"/>
  <c r="E597" i="43"/>
  <c r="B598" i="43"/>
  <c r="F598" i="43"/>
  <c r="C599" i="43"/>
  <c r="G599" i="43"/>
  <c r="D600" i="43"/>
  <c r="A601" i="43"/>
  <c r="E601" i="43"/>
  <c r="B602" i="43"/>
  <c r="F602" i="43"/>
  <c r="C603" i="43"/>
  <c r="G603" i="43"/>
  <c r="D604" i="43"/>
  <c r="A605" i="43"/>
  <c r="E605" i="43"/>
  <c r="B606" i="43"/>
  <c r="F606" i="43"/>
  <c r="C607" i="43"/>
  <c r="G607" i="43"/>
  <c r="D608" i="43"/>
  <c r="A609" i="43"/>
  <c r="E609" i="43"/>
  <c r="B610" i="43"/>
  <c r="F610" i="43"/>
  <c r="C611" i="43"/>
  <c r="G611" i="43"/>
  <c r="D612" i="43"/>
  <c r="A613" i="43"/>
  <c r="E613" i="43"/>
  <c r="B614" i="43"/>
  <c r="F614" i="43"/>
  <c r="C615" i="43"/>
  <c r="G615" i="43"/>
  <c r="D616" i="43"/>
  <c r="A617" i="43"/>
  <c r="E617" i="43"/>
  <c r="B618" i="43"/>
  <c r="F618" i="43"/>
  <c r="C619" i="43"/>
  <c r="G619" i="43"/>
  <c r="D620" i="43"/>
  <c r="A621" i="43"/>
  <c r="E621" i="43"/>
  <c r="B622" i="43"/>
  <c r="F622" i="43"/>
  <c r="C623" i="43"/>
  <c r="G623" i="43"/>
  <c r="D624" i="43"/>
  <c r="A625" i="43"/>
  <c r="E625" i="43"/>
  <c r="B626" i="43"/>
  <c r="F626" i="43"/>
  <c r="C627" i="43"/>
  <c r="G627" i="43"/>
  <c r="D628" i="43"/>
  <c r="A629" i="43"/>
  <c r="E629" i="43"/>
  <c r="B630" i="43"/>
  <c r="F630" i="43"/>
  <c r="C631" i="43"/>
  <c r="G631" i="43"/>
  <c r="D632" i="43"/>
  <c r="A633" i="43"/>
  <c r="E633" i="43"/>
  <c r="B634" i="43"/>
  <c r="F634" i="43"/>
  <c r="C635" i="43"/>
  <c r="G635" i="43"/>
  <c r="D636" i="43"/>
  <c r="A637" i="43"/>
  <c r="E637" i="43"/>
  <c r="B638" i="43"/>
  <c r="F638" i="43"/>
  <c r="C639" i="43"/>
  <c r="G639" i="43"/>
  <c r="D640" i="43"/>
  <c r="A641" i="43"/>
  <c r="E641" i="43"/>
  <c r="B642" i="43"/>
  <c r="F642" i="43"/>
  <c r="C643" i="43"/>
  <c r="G643" i="43"/>
  <c r="D644" i="43"/>
  <c r="A645" i="43"/>
  <c r="E645" i="43"/>
  <c r="B646" i="43"/>
  <c r="F646" i="43"/>
  <c r="C647" i="43"/>
  <c r="G647" i="43"/>
  <c r="D648" i="43"/>
  <c r="A649" i="43"/>
  <c r="E649" i="43"/>
  <c r="B650" i="43"/>
  <c r="F650" i="43"/>
  <c r="C651" i="43"/>
  <c r="G651" i="43"/>
  <c r="D652" i="43"/>
  <c r="A653" i="43"/>
  <c r="E653" i="43"/>
  <c r="B654" i="43"/>
  <c r="F654" i="43"/>
  <c r="C655" i="43"/>
  <c r="G655" i="43"/>
  <c r="D656" i="43"/>
  <c r="A657" i="43"/>
  <c r="E657" i="43"/>
  <c r="B658" i="43"/>
  <c r="F658" i="43"/>
  <c r="C659" i="43"/>
  <c r="G659" i="43"/>
  <c r="D660" i="43"/>
  <c r="A661" i="43"/>
  <c r="E661" i="43"/>
  <c r="B662" i="43"/>
  <c r="F662" i="43"/>
  <c r="C663" i="43"/>
  <c r="G663" i="43"/>
  <c r="D664" i="43"/>
  <c r="A665" i="43"/>
  <c r="E665" i="43"/>
  <c r="B666" i="43"/>
  <c r="F666" i="43"/>
  <c r="C667" i="43"/>
  <c r="G667" i="43"/>
  <c r="D668" i="43"/>
  <c r="A669" i="43"/>
  <c r="E669" i="43"/>
  <c r="B670" i="43"/>
  <c r="F670" i="43"/>
  <c r="C671" i="43"/>
  <c r="G671" i="43"/>
  <c r="D672" i="43"/>
  <c r="A673" i="43"/>
  <c r="E673" i="43"/>
  <c r="B674" i="43"/>
  <c r="F674" i="43"/>
  <c r="C675" i="43"/>
  <c r="G675" i="43"/>
  <c r="D676" i="43"/>
  <c r="A677" i="43"/>
  <c r="E677" i="43"/>
  <c r="B678" i="43"/>
  <c r="F678" i="43"/>
  <c r="C679" i="43"/>
  <c r="G679" i="43"/>
  <c r="D680" i="43"/>
  <c r="A681" i="43"/>
  <c r="E681" i="43"/>
  <c r="B682" i="43"/>
  <c r="F682" i="43"/>
  <c r="C683" i="43"/>
  <c r="G683" i="43"/>
  <c r="D684" i="43"/>
  <c r="A685" i="43"/>
  <c r="E685" i="43"/>
  <c r="B686" i="43"/>
  <c r="F686" i="43"/>
  <c r="C687" i="43"/>
  <c r="G687" i="43"/>
  <c r="D688" i="43"/>
  <c r="A689" i="43"/>
  <c r="E689" i="43"/>
  <c r="B690" i="43"/>
  <c r="F690" i="43"/>
  <c r="C691" i="43"/>
  <c r="G691" i="43"/>
  <c r="D692" i="43"/>
  <c r="A693" i="43"/>
  <c r="E693" i="43"/>
  <c r="B694" i="43"/>
  <c r="F694" i="43"/>
  <c r="C695" i="43"/>
  <c r="G695" i="43"/>
  <c r="D696" i="43"/>
  <c r="A697" i="43"/>
  <c r="E697" i="43"/>
  <c r="B698" i="43"/>
  <c r="F698" i="43"/>
  <c r="C699" i="43"/>
  <c r="G699" i="43"/>
  <c r="D700" i="43"/>
  <c r="A701" i="43"/>
  <c r="E701" i="43"/>
  <c r="B702" i="43"/>
  <c r="F702" i="43"/>
  <c r="C703" i="43"/>
  <c r="G703" i="43"/>
  <c r="D704" i="43"/>
  <c r="A705" i="43"/>
  <c r="E705" i="43"/>
  <c r="B706" i="43"/>
  <c r="F706" i="43"/>
  <c r="C707" i="43"/>
  <c r="G707" i="43"/>
  <c r="D708" i="43"/>
  <c r="A709" i="43"/>
  <c r="E709" i="43"/>
  <c r="B710" i="43"/>
  <c r="F710" i="43"/>
  <c r="C711" i="43"/>
  <c r="G711" i="43"/>
  <c r="D712" i="43"/>
  <c r="A713" i="43"/>
  <c r="E713" i="43"/>
  <c r="B714" i="43"/>
  <c r="F714" i="43"/>
  <c r="C715" i="43"/>
  <c r="G715" i="43"/>
  <c r="D716" i="43"/>
  <c r="A717" i="43"/>
  <c r="E717" i="43"/>
  <c r="B718" i="43"/>
  <c r="F718" i="43"/>
  <c r="C719" i="43"/>
  <c r="G719" i="43"/>
  <c r="D720" i="43"/>
  <c r="A721" i="43"/>
  <c r="E721" i="43"/>
  <c r="B722" i="43"/>
  <c r="F722" i="43"/>
  <c r="C723" i="43"/>
  <c r="G723" i="43"/>
  <c r="D724" i="43"/>
  <c r="A725" i="43"/>
  <c r="E725" i="43"/>
  <c r="B726" i="43"/>
  <c r="F726" i="43"/>
  <c r="C727" i="43"/>
  <c r="G727" i="43"/>
  <c r="D728" i="43"/>
  <c r="A729" i="43"/>
  <c r="E729" i="43"/>
  <c r="B730" i="43"/>
  <c r="F730" i="43"/>
  <c r="C731" i="43"/>
  <c r="G731" i="43"/>
  <c r="D732" i="43"/>
  <c r="A733" i="43"/>
  <c r="E733" i="43"/>
  <c r="B734" i="43"/>
  <c r="F734" i="43"/>
  <c r="C735" i="43"/>
  <c r="G735" i="43"/>
  <c r="D736" i="43"/>
  <c r="A737" i="43"/>
  <c r="E737" i="43"/>
  <c r="B738" i="43"/>
  <c r="F738" i="43"/>
  <c r="C739" i="43"/>
  <c r="G739" i="43"/>
  <c r="D740" i="43"/>
  <c r="A741" i="43"/>
  <c r="E741" i="43"/>
  <c r="B742" i="43"/>
  <c r="F742" i="43"/>
  <c r="C743" i="43"/>
  <c r="G743" i="43"/>
  <c r="D744" i="43"/>
  <c r="A745" i="43"/>
  <c r="E745" i="43"/>
  <c r="B746" i="43"/>
  <c r="F746" i="43"/>
  <c r="C747" i="43"/>
  <c r="G747" i="43"/>
  <c r="D748" i="43"/>
  <c r="A749" i="43"/>
  <c r="E749" i="43"/>
  <c r="B750" i="43"/>
  <c r="F750" i="43"/>
  <c r="C751" i="43"/>
  <c r="G751" i="43"/>
  <c r="D752" i="43"/>
  <c r="A753" i="43"/>
  <c r="E753" i="43"/>
  <c r="B754" i="43"/>
  <c r="F754" i="43"/>
  <c r="C755" i="43"/>
  <c r="G755" i="43"/>
  <c r="D756" i="43"/>
  <c r="A757" i="43"/>
  <c r="E757" i="43"/>
  <c r="B758" i="43"/>
  <c r="F758" i="43"/>
  <c r="C759" i="43"/>
  <c r="G759" i="43"/>
  <c r="D760" i="43"/>
  <c r="A761" i="43"/>
  <c r="E761" i="43"/>
  <c r="B762" i="43"/>
  <c r="F762" i="43"/>
  <c r="C763" i="43"/>
  <c r="G763" i="43"/>
  <c r="D764" i="43"/>
  <c r="A765" i="43"/>
  <c r="E765" i="43"/>
  <c r="B766" i="43"/>
  <c r="F766" i="43"/>
  <c r="C767" i="43"/>
  <c r="G767" i="43"/>
  <c r="D768" i="43"/>
  <c r="A769" i="43"/>
  <c r="E769" i="43"/>
  <c r="B770" i="43"/>
  <c r="F770" i="43"/>
  <c r="C771" i="43"/>
  <c r="G771" i="43"/>
  <c r="D772" i="43"/>
  <c r="A773" i="43"/>
  <c r="E773" i="43"/>
  <c r="B774" i="43"/>
  <c r="A581" i="43"/>
  <c r="C583" i="43"/>
  <c r="C584" i="43"/>
  <c r="A585" i="43"/>
  <c r="G585" i="43"/>
  <c r="E586" i="43"/>
  <c r="C587" i="43"/>
  <c r="A588" i="43"/>
  <c r="E588" i="43"/>
  <c r="B589" i="43"/>
  <c r="F589" i="43"/>
  <c r="C590" i="43"/>
  <c r="G590" i="43"/>
  <c r="D591" i="43"/>
  <c r="A592" i="43"/>
  <c r="E592" i="43"/>
  <c r="B593" i="43"/>
  <c r="F593" i="43"/>
  <c r="C594" i="43"/>
  <c r="G594" i="43"/>
  <c r="D595" i="43"/>
  <c r="A596" i="43"/>
  <c r="E596" i="43"/>
  <c r="B597" i="43"/>
  <c r="F597" i="43"/>
  <c r="C598" i="43"/>
  <c r="G598" i="43"/>
  <c r="D599" i="43"/>
  <c r="A600" i="43"/>
  <c r="E600" i="43"/>
  <c r="B601" i="43"/>
  <c r="F601" i="43"/>
  <c r="C602" i="43"/>
  <c r="G602" i="43"/>
  <c r="D603" i="43"/>
  <c r="A604" i="43"/>
  <c r="E604" i="43"/>
  <c r="B605" i="43"/>
  <c r="F605" i="43"/>
  <c r="C606" i="43"/>
  <c r="G606" i="43"/>
  <c r="D607" i="43"/>
  <c r="A608" i="43"/>
  <c r="E608" i="43"/>
  <c r="B609" i="43"/>
  <c r="F609" i="43"/>
  <c r="C610" i="43"/>
  <c r="G610" i="43"/>
  <c r="D611" i="43"/>
  <c r="A612" i="43"/>
  <c r="E612" i="43"/>
  <c r="B613" i="43"/>
  <c r="F613" i="43"/>
  <c r="C614" i="43"/>
  <c r="G614" i="43"/>
  <c r="D615" i="43"/>
  <c r="A616" i="43"/>
  <c r="E616" i="43"/>
  <c r="B617" i="43"/>
  <c r="F617" i="43"/>
  <c r="C618" i="43"/>
  <c r="G618" i="43"/>
  <c r="D619" i="43"/>
  <c r="A620" i="43"/>
  <c r="E620" i="43"/>
  <c r="B621" i="43"/>
  <c r="F621" i="43"/>
  <c r="C622" i="43"/>
  <c r="G622" i="43"/>
  <c r="D623" i="43"/>
  <c r="A624" i="43"/>
  <c r="E624" i="43"/>
  <c r="B625" i="43"/>
  <c r="F625" i="43"/>
  <c r="C626" i="43"/>
  <c r="G626" i="43"/>
  <c r="D627" i="43"/>
  <c r="A628" i="43"/>
  <c r="E628" i="43"/>
  <c r="B629" i="43"/>
  <c r="F629" i="43"/>
  <c r="C630" i="43"/>
  <c r="G630" i="43"/>
  <c r="D631" i="43"/>
  <c r="A632" i="43"/>
  <c r="E632" i="43"/>
  <c r="B633" i="43"/>
  <c r="F633" i="43"/>
  <c r="C634" i="43"/>
  <c r="G634" i="43"/>
  <c r="D635" i="43"/>
  <c r="A636" i="43"/>
  <c r="E636" i="43"/>
  <c r="B637" i="43"/>
  <c r="F637" i="43"/>
  <c r="C638" i="43"/>
  <c r="G638" i="43"/>
  <c r="D639" i="43"/>
  <c r="A640" i="43"/>
  <c r="E640" i="43"/>
  <c r="B641" i="43"/>
  <c r="F641" i="43"/>
  <c r="C642" i="43"/>
  <c r="G642" i="43"/>
  <c r="D643" i="43"/>
  <c r="A644" i="43"/>
  <c r="E644" i="43"/>
  <c r="B645" i="43"/>
  <c r="F645" i="43"/>
  <c r="C646" i="43"/>
  <c r="G646" i="43"/>
  <c r="D647" i="43"/>
  <c r="A648" i="43"/>
  <c r="E648" i="43"/>
  <c r="B649" i="43"/>
  <c r="F649" i="43"/>
  <c r="C650" i="43"/>
  <c r="G650" i="43"/>
  <c r="D651" i="43"/>
  <c r="A652" i="43"/>
  <c r="E652" i="43"/>
  <c r="B653" i="43"/>
  <c r="F653" i="43"/>
  <c r="C654" i="43"/>
  <c r="G654" i="43"/>
  <c r="D655" i="43"/>
  <c r="A656" i="43"/>
  <c r="E656" i="43"/>
  <c r="B657" i="43"/>
  <c r="F657" i="43"/>
  <c r="C658" i="43"/>
  <c r="G658" i="43"/>
  <c r="D659" i="43"/>
  <c r="A660" i="43"/>
  <c r="E660" i="43"/>
  <c r="B661" i="43"/>
  <c r="F661" i="43"/>
  <c r="C662" i="43"/>
  <c r="G662" i="43"/>
  <c r="D663" i="43"/>
  <c r="A664" i="43"/>
  <c r="E664" i="43"/>
  <c r="B665" i="43"/>
  <c r="F665" i="43"/>
  <c r="C666" i="43"/>
  <c r="G666" i="43"/>
  <c r="D667" i="43"/>
  <c r="A668" i="43"/>
  <c r="E668" i="43"/>
  <c r="B669" i="43"/>
  <c r="F669" i="43"/>
  <c r="C670" i="43"/>
  <c r="G670" i="43"/>
  <c r="D671" i="43"/>
  <c r="A672" i="43"/>
  <c r="E672" i="43"/>
  <c r="B673" i="43"/>
  <c r="F673" i="43"/>
  <c r="C674" i="43"/>
  <c r="G674" i="43"/>
  <c r="D675" i="43"/>
  <c r="A676" i="43"/>
  <c r="E676" i="43"/>
  <c r="B677" i="43"/>
  <c r="F677" i="43"/>
  <c r="C678" i="43"/>
  <c r="G678" i="43"/>
  <c r="D679" i="43"/>
  <c r="A680" i="43"/>
  <c r="E680" i="43"/>
  <c r="B681" i="43"/>
  <c r="F681" i="43"/>
  <c r="C682" i="43"/>
  <c r="G682" i="43"/>
  <c r="D683" i="43"/>
  <c r="A684" i="43"/>
  <c r="E684" i="43"/>
  <c r="B685" i="43"/>
  <c r="F685" i="43"/>
  <c r="C686" i="43"/>
  <c r="G686" i="43"/>
  <c r="D687" i="43"/>
  <c r="A688" i="43"/>
  <c r="E688" i="43"/>
  <c r="B689" i="43"/>
  <c r="F689" i="43"/>
  <c r="C690" i="43"/>
  <c r="G690" i="43"/>
  <c r="D691" i="43"/>
  <c r="A692" i="43"/>
  <c r="E692" i="43"/>
  <c r="B693" i="43"/>
  <c r="F693" i="43"/>
  <c r="C694" i="43"/>
  <c r="G694" i="43"/>
  <c r="D695" i="43"/>
  <c r="A696" i="43"/>
  <c r="E696" i="43"/>
  <c r="B697" i="43"/>
  <c r="F697" i="43"/>
  <c r="C698" i="43"/>
  <c r="G698" i="43"/>
  <c r="D699" i="43"/>
  <c r="A700" i="43"/>
  <c r="E700" i="43"/>
  <c r="B701" i="43"/>
  <c r="F701" i="43"/>
  <c r="C702" i="43"/>
  <c r="G702" i="43"/>
  <c r="D703" i="43"/>
  <c r="A704" i="43"/>
  <c r="E704" i="43"/>
  <c r="B705" i="43"/>
  <c r="F705" i="43"/>
  <c r="C706" i="43"/>
  <c r="G706" i="43"/>
  <c r="D707" i="43"/>
  <c r="A708" i="43"/>
  <c r="E708" i="43"/>
  <c r="B709" i="43"/>
  <c r="F709" i="43"/>
  <c r="C710" i="43"/>
  <c r="G710" i="43"/>
  <c r="D711" i="43"/>
  <c r="A712" i="43"/>
  <c r="E712" i="43"/>
  <c r="B713" i="43"/>
  <c r="F713" i="43"/>
  <c r="C714" i="43"/>
  <c r="G714" i="43"/>
  <c r="D715" i="43"/>
  <c r="A716" i="43"/>
  <c r="E716" i="43"/>
  <c r="B717" i="43"/>
  <c r="F717" i="43"/>
  <c r="C718" i="43"/>
  <c r="G718" i="43"/>
  <c r="D719" i="43"/>
  <c r="A720" i="43"/>
  <c r="E720" i="43"/>
  <c r="B721" i="43"/>
  <c r="F721" i="43"/>
  <c r="C722" i="43"/>
  <c r="G722" i="43"/>
  <c r="D723" i="43"/>
  <c r="A724" i="43"/>
  <c r="E724" i="43"/>
  <c r="B725" i="43"/>
  <c r="F725" i="43"/>
  <c r="C726" i="43"/>
  <c r="G726" i="43"/>
  <c r="D727" i="43"/>
  <c r="A728" i="43"/>
  <c r="E728" i="43"/>
  <c r="B729" i="43"/>
  <c r="F729" i="43"/>
  <c r="C730" i="43"/>
  <c r="G730" i="43"/>
  <c r="D731" i="43"/>
  <c r="A732" i="43"/>
  <c r="E732" i="43"/>
  <c r="B733" i="43"/>
  <c r="F733" i="43"/>
  <c r="C734" i="43"/>
  <c r="G734" i="43"/>
  <c r="D735" i="43"/>
  <c r="A736" i="43"/>
  <c r="E736" i="43"/>
  <c r="B737" i="43"/>
  <c r="F737" i="43"/>
  <c r="C738" i="43"/>
  <c r="G738" i="43"/>
  <c r="D739" i="43"/>
  <c r="A740" i="43"/>
  <c r="E740" i="43"/>
  <c r="B741" i="43"/>
  <c r="F741" i="43"/>
  <c r="C742" i="43"/>
  <c r="G742" i="43"/>
  <c r="D743" i="43"/>
  <c r="A744" i="43"/>
  <c r="E744" i="43"/>
  <c r="B745" i="43"/>
  <c r="F745" i="43"/>
  <c r="C746" i="43"/>
  <c r="G746" i="43"/>
  <c r="D747" i="43"/>
  <c r="A748" i="43"/>
  <c r="E748" i="43"/>
  <c r="B749" i="43"/>
  <c r="F749" i="43"/>
  <c r="C750" i="43"/>
  <c r="G750" i="43"/>
  <c r="D751" i="43"/>
  <c r="A752" i="43"/>
  <c r="E752" i="43"/>
  <c r="B753" i="43"/>
  <c r="F753" i="43"/>
  <c r="C754" i="43"/>
  <c r="G754" i="43"/>
  <c r="D755" i="43"/>
  <c r="A756" i="43"/>
  <c r="E756" i="43"/>
  <c r="B757" i="43"/>
  <c r="F757" i="43"/>
  <c r="C758" i="43"/>
  <c r="G758" i="43"/>
  <c r="D759" i="43"/>
  <c r="A760" i="43"/>
  <c r="E760" i="43"/>
  <c r="B761" i="43"/>
  <c r="F761" i="43"/>
  <c r="C762" i="43"/>
  <c r="G762" i="43"/>
  <c r="D763" i="43"/>
  <c r="A764" i="43"/>
  <c r="E764" i="43"/>
  <c r="B765" i="43"/>
  <c r="F765" i="43"/>
  <c r="C766" i="43"/>
  <c r="G766" i="43"/>
  <c r="D767" i="43"/>
  <c r="A768" i="43"/>
  <c r="E768" i="43"/>
  <c r="B769" i="43"/>
  <c r="F769" i="43"/>
  <c r="C770" i="43"/>
  <c r="G770" i="43"/>
  <c r="D771" i="43"/>
  <c r="A772" i="43"/>
  <c r="E772" i="43"/>
  <c r="B773" i="43"/>
  <c r="F773" i="43"/>
  <c r="C774" i="43"/>
  <c r="G774" i="43"/>
  <c r="D775" i="43"/>
  <c r="A776" i="43"/>
  <c r="E776" i="43"/>
  <c r="B777" i="43"/>
  <c r="F777" i="43"/>
  <c r="C778" i="43"/>
  <c r="E581" i="43"/>
  <c r="E583" i="43"/>
  <c r="D584" i="43"/>
  <c r="C585" i="43"/>
  <c r="A586" i="43"/>
  <c r="F586" i="43"/>
  <c r="E587" i="43"/>
  <c r="B588" i="43"/>
  <c r="F588" i="43"/>
  <c r="C589" i="43"/>
  <c r="G589" i="43"/>
  <c r="D590" i="43"/>
  <c r="A591" i="43"/>
  <c r="E591" i="43"/>
  <c r="B592" i="43"/>
  <c r="F592" i="43"/>
  <c r="C593" i="43"/>
  <c r="G593" i="43"/>
  <c r="D594" i="43"/>
  <c r="A595" i="43"/>
  <c r="E595" i="43"/>
  <c r="B596" i="43"/>
  <c r="F596" i="43"/>
  <c r="C597" i="43"/>
  <c r="G597" i="43"/>
  <c r="D598" i="43"/>
  <c r="A599" i="43"/>
  <c r="E599" i="43"/>
  <c r="B600" i="43"/>
  <c r="F600" i="43"/>
  <c r="C601" i="43"/>
  <c r="G601" i="43"/>
  <c r="D602" i="43"/>
  <c r="A603" i="43"/>
  <c r="E603" i="43"/>
  <c r="B604" i="43"/>
  <c r="F604" i="43"/>
  <c r="C605" i="43"/>
  <c r="G605" i="43"/>
  <c r="D606" i="43"/>
  <c r="A607" i="43"/>
  <c r="E607" i="43"/>
  <c r="B608" i="43"/>
  <c r="F608" i="43"/>
  <c r="C609" i="43"/>
  <c r="G609" i="43"/>
  <c r="D610" i="43"/>
  <c r="A611" i="43"/>
  <c r="E611" i="43"/>
  <c r="B612" i="43"/>
  <c r="F612" i="43"/>
  <c r="C613" i="43"/>
  <c r="G613" i="43"/>
  <c r="D614" i="43"/>
  <c r="A615" i="43"/>
  <c r="E615" i="43"/>
  <c r="B616" i="43"/>
  <c r="F616" i="43"/>
  <c r="C617" i="43"/>
  <c r="G617" i="43"/>
  <c r="D618" i="43"/>
  <c r="A619" i="43"/>
  <c r="E619" i="43"/>
  <c r="B620" i="43"/>
  <c r="F620" i="43"/>
  <c r="C621" i="43"/>
  <c r="G621" i="43"/>
  <c r="D622" i="43"/>
  <c r="A623" i="43"/>
  <c r="E623" i="43"/>
  <c r="B624" i="43"/>
  <c r="F624" i="43"/>
  <c r="C625" i="43"/>
  <c r="G625" i="43"/>
  <c r="D626" i="43"/>
  <c r="A627" i="43"/>
  <c r="E627" i="43"/>
  <c r="B628" i="43"/>
  <c r="F628" i="43"/>
  <c r="C629" i="43"/>
  <c r="G629" i="43"/>
  <c r="D630" i="43"/>
  <c r="A631" i="43"/>
  <c r="E631" i="43"/>
  <c r="B632" i="43"/>
  <c r="F632" i="43"/>
  <c r="C633" i="43"/>
  <c r="G633" i="43"/>
  <c r="D634" i="43"/>
  <c r="A635" i="43"/>
  <c r="E635" i="43"/>
  <c r="B636" i="43"/>
  <c r="F636" i="43"/>
  <c r="C637" i="43"/>
  <c r="G637" i="43"/>
  <c r="D638" i="43"/>
  <c r="A639" i="43"/>
  <c r="E639" i="43"/>
  <c r="B640" i="43"/>
  <c r="F640" i="43"/>
  <c r="C641" i="43"/>
  <c r="G641" i="43"/>
  <c r="D642" i="43"/>
  <c r="A643" i="43"/>
  <c r="E643" i="43"/>
  <c r="B644" i="43"/>
  <c r="F644" i="43"/>
  <c r="C645" i="43"/>
  <c r="G645" i="43"/>
  <c r="D646" i="43"/>
  <c r="A647" i="43"/>
  <c r="E647" i="43"/>
  <c r="B648" i="43"/>
  <c r="F648" i="43"/>
  <c r="C649" i="43"/>
  <c r="G649" i="43"/>
  <c r="D650" i="43"/>
  <c r="A651" i="43"/>
  <c r="E651" i="43"/>
  <c r="B652" i="43"/>
  <c r="F652" i="43"/>
  <c r="C653" i="43"/>
  <c r="G653" i="43"/>
  <c r="D654" i="43"/>
  <c r="A655" i="43"/>
  <c r="E655" i="43"/>
  <c r="B656" i="43"/>
  <c r="F656" i="43"/>
  <c r="C657" i="43"/>
  <c r="G657" i="43"/>
  <c r="D658" i="43"/>
  <c r="A659" i="43"/>
  <c r="E659" i="43"/>
  <c r="B660" i="43"/>
  <c r="F660" i="43"/>
  <c r="C661" i="43"/>
  <c r="G661" i="43"/>
  <c r="D662" i="43"/>
  <c r="A663" i="43"/>
  <c r="E663" i="43"/>
  <c r="B664" i="43"/>
  <c r="F664" i="43"/>
  <c r="C665" i="43"/>
  <c r="G665" i="43"/>
  <c r="D666" i="43"/>
  <c r="A667" i="43"/>
  <c r="E667" i="43"/>
  <c r="B668" i="43"/>
  <c r="F668" i="43"/>
  <c r="C669" i="43"/>
  <c r="G669" i="43"/>
  <c r="D670" i="43"/>
  <c r="A671" i="43"/>
  <c r="E671" i="43"/>
  <c r="B672" i="43"/>
  <c r="F672" i="43"/>
  <c r="C673" i="43"/>
  <c r="G673" i="43"/>
  <c r="D674" i="43"/>
  <c r="A675" i="43"/>
  <c r="E675" i="43"/>
  <c r="B676" i="43"/>
  <c r="F676" i="43"/>
  <c r="C677" i="43"/>
  <c r="G677" i="43"/>
  <c r="D678" i="43"/>
  <c r="A679" i="43"/>
  <c r="E679" i="43"/>
  <c r="B680" i="43"/>
  <c r="F680" i="43"/>
  <c r="C681" i="43"/>
  <c r="G681" i="43"/>
  <c r="D682" i="43"/>
  <c r="A683" i="43"/>
  <c r="E683" i="43"/>
  <c r="B684" i="43"/>
  <c r="F684" i="43"/>
  <c r="C685" i="43"/>
  <c r="G685" i="43"/>
  <c r="D686" i="43"/>
  <c r="A687" i="43"/>
  <c r="E687" i="43"/>
  <c r="B688" i="43"/>
  <c r="F688" i="43"/>
  <c r="C689" i="43"/>
  <c r="G689" i="43"/>
  <c r="D690" i="43"/>
  <c r="A691" i="43"/>
  <c r="E691" i="43"/>
  <c r="B692" i="43"/>
  <c r="F692" i="43"/>
  <c r="C693" i="43"/>
  <c r="G693" i="43"/>
  <c r="D694" i="43"/>
  <c r="A695" i="43"/>
  <c r="E695" i="43"/>
  <c r="B696" i="43"/>
  <c r="F696" i="43"/>
  <c r="C697" i="43"/>
  <c r="G697" i="43"/>
  <c r="D698" i="43"/>
  <c r="A699" i="43"/>
  <c r="E699" i="43"/>
  <c r="B700" i="43"/>
  <c r="F700" i="43"/>
  <c r="C701" i="43"/>
  <c r="G701" i="43"/>
  <c r="D702" i="43"/>
  <c r="A703" i="43"/>
  <c r="E703" i="43"/>
  <c r="B704" i="43"/>
  <c r="F704" i="43"/>
  <c r="C705" i="43"/>
  <c r="G705" i="43"/>
  <c r="D706" i="43"/>
  <c r="A707" i="43"/>
  <c r="E707" i="43"/>
  <c r="B708" i="43"/>
  <c r="F708" i="43"/>
  <c r="C709" i="43"/>
  <c r="G709" i="43"/>
  <c r="D710" i="43"/>
  <c r="A711" i="43"/>
  <c r="E711" i="43"/>
  <c r="B712" i="43"/>
  <c r="F712" i="43"/>
  <c r="C713" i="43"/>
  <c r="G713" i="43"/>
  <c r="D714" i="43"/>
  <c r="A715" i="43"/>
  <c r="E715" i="43"/>
  <c r="B716" i="43"/>
  <c r="F716" i="43"/>
  <c r="C717" i="43"/>
  <c r="G717" i="43"/>
  <c r="D718" i="43"/>
  <c r="A719" i="43"/>
  <c r="E719" i="43"/>
  <c r="B720" i="43"/>
  <c r="F720" i="43"/>
  <c r="C721" i="43"/>
  <c r="G721" i="43"/>
  <c r="D722" i="43"/>
  <c r="A723" i="43"/>
  <c r="E723" i="43"/>
  <c r="B724" i="43"/>
  <c r="F724" i="43"/>
  <c r="C725" i="43"/>
  <c r="G725" i="43"/>
  <c r="D726" i="43"/>
  <c r="A727" i="43"/>
  <c r="E727" i="43"/>
  <c r="B728" i="43"/>
  <c r="F728" i="43"/>
  <c r="C729" i="43"/>
  <c r="G729" i="43"/>
  <c r="D730" i="43"/>
  <c r="A731" i="43"/>
  <c r="E731" i="43"/>
  <c r="B732" i="43"/>
  <c r="F732" i="43"/>
  <c r="C733" i="43"/>
  <c r="G733" i="43"/>
  <c r="D734" i="43"/>
  <c r="A735" i="43"/>
  <c r="E735" i="43"/>
  <c r="B736" i="43"/>
  <c r="F736" i="43"/>
  <c r="C737" i="43"/>
  <c r="G737" i="43"/>
  <c r="D738" i="43"/>
  <c r="A739" i="43"/>
  <c r="E739" i="43"/>
  <c r="B740" i="43"/>
  <c r="F740" i="43"/>
  <c r="C741" i="43"/>
  <c r="G741" i="43"/>
  <c r="D742" i="43"/>
  <c r="A743" i="43"/>
  <c r="E743" i="43"/>
  <c r="B744" i="43"/>
  <c r="F744" i="43"/>
  <c r="C745" i="43"/>
  <c r="G745" i="43"/>
  <c r="D746" i="43"/>
  <c r="A747" i="43"/>
  <c r="E747" i="43"/>
  <c r="B748" i="43"/>
  <c r="F748" i="43"/>
  <c r="C749" i="43"/>
  <c r="G749" i="43"/>
  <c r="D750" i="43"/>
  <c r="A751" i="43"/>
  <c r="E751" i="43"/>
  <c r="B752" i="43"/>
  <c r="F752" i="43"/>
  <c r="C753" i="43"/>
  <c r="G753" i="43"/>
  <c r="D754" i="43"/>
  <c r="A755" i="43"/>
  <c r="E755" i="43"/>
  <c r="B756" i="43"/>
  <c r="F756" i="43"/>
  <c r="C757" i="43"/>
  <c r="G757" i="43"/>
  <c r="D758" i="43"/>
  <c r="A759" i="43"/>
  <c r="E759" i="43"/>
  <c r="B760" i="43"/>
  <c r="F760" i="43"/>
  <c r="C761" i="43"/>
  <c r="G761" i="43"/>
  <c r="D762" i="43"/>
  <c r="A763" i="43"/>
  <c r="E763" i="43"/>
  <c r="B764" i="43"/>
  <c r="F764" i="43"/>
  <c r="C765" i="43"/>
  <c r="G765" i="43"/>
  <c r="D766" i="43"/>
  <c r="A767" i="43"/>
  <c r="E767" i="43"/>
  <c r="B768" i="43"/>
  <c r="F768" i="43"/>
  <c r="C769" i="43"/>
  <c r="G769" i="43"/>
  <c r="D770" i="43"/>
  <c r="A771" i="43"/>
  <c r="E771" i="43"/>
  <c r="B772" i="43"/>
  <c r="F772" i="43"/>
  <c r="C773" i="43"/>
  <c r="G773" i="43"/>
  <c r="D774" i="43"/>
  <c r="A775" i="43"/>
  <c r="E775" i="43"/>
  <c r="B776" i="43"/>
  <c r="F776" i="43"/>
  <c r="B582" i="43"/>
  <c r="G583" i="43"/>
  <c r="F584" i="43"/>
  <c r="D585" i="43"/>
  <c r="B586" i="43"/>
  <c r="A587" i="43"/>
  <c r="F587" i="43"/>
  <c r="C588" i="43"/>
  <c r="G588" i="43"/>
  <c r="D589" i="43"/>
  <c r="A590" i="43"/>
  <c r="E590" i="43"/>
  <c r="B591" i="43"/>
  <c r="F591" i="43"/>
  <c r="C592" i="43"/>
  <c r="G592" i="43"/>
  <c r="D593" i="43"/>
  <c r="A594" i="43"/>
  <c r="E594" i="43"/>
  <c r="B595" i="43"/>
  <c r="F595" i="43"/>
  <c r="C596" i="43"/>
  <c r="G596" i="43"/>
  <c r="D597" i="43"/>
  <c r="A598" i="43"/>
  <c r="E598" i="43"/>
  <c r="B599" i="43"/>
  <c r="F599" i="43"/>
  <c r="C600" i="43"/>
  <c r="G600" i="43"/>
  <c r="D601" i="43"/>
  <c r="A602" i="43"/>
  <c r="E602" i="43"/>
  <c r="B603" i="43"/>
  <c r="F603" i="43"/>
  <c r="C604" i="43"/>
  <c r="G604" i="43"/>
  <c r="D605" i="43"/>
  <c r="A606" i="43"/>
  <c r="E606" i="43"/>
  <c r="B607" i="43"/>
  <c r="F607" i="43"/>
  <c r="C608" i="43"/>
  <c r="G608" i="43"/>
  <c r="D609" i="43"/>
  <c r="A610" i="43"/>
  <c r="E610" i="43"/>
  <c r="B611" i="43"/>
  <c r="F611" i="43"/>
  <c r="C612" i="43"/>
  <c r="G612" i="43"/>
  <c r="D613" i="43"/>
  <c r="A614" i="43"/>
  <c r="E614" i="43"/>
  <c r="B615" i="43"/>
  <c r="F615" i="43"/>
  <c r="C616" i="43"/>
  <c r="G616" i="43"/>
  <c r="D617" i="43"/>
  <c r="A618" i="43"/>
  <c r="E618" i="43"/>
  <c r="B619" i="43"/>
  <c r="F619" i="43"/>
  <c r="C620" i="43"/>
  <c r="G620" i="43"/>
  <c r="D621" i="43"/>
  <c r="A622" i="43"/>
  <c r="E622" i="43"/>
  <c r="B623" i="43"/>
  <c r="F623" i="43"/>
  <c r="C624" i="43"/>
  <c r="G624" i="43"/>
  <c r="D625" i="43"/>
  <c r="A626" i="43"/>
  <c r="E626" i="43"/>
  <c r="B627" i="43"/>
  <c r="F627" i="43"/>
  <c r="C628" i="43"/>
  <c r="G628" i="43"/>
  <c r="D629" i="43"/>
  <c r="A630" i="43"/>
  <c r="E630" i="43"/>
  <c r="B631" i="43"/>
  <c r="F631" i="43"/>
  <c r="C632" i="43"/>
  <c r="G632" i="43"/>
  <c r="D633" i="43"/>
  <c r="A634" i="43"/>
  <c r="E634" i="43"/>
  <c r="B635" i="43"/>
  <c r="F635" i="43"/>
  <c r="C636" i="43"/>
  <c r="G636" i="43"/>
  <c r="D637" i="43"/>
  <c r="A638" i="43"/>
  <c r="E638" i="43"/>
  <c r="B639" i="43"/>
  <c r="F639" i="43"/>
  <c r="C640" i="43"/>
  <c r="G640" i="43"/>
  <c r="D641" i="43"/>
  <c r="A642" i="43"/>
  <c r="E642" i="43"/>
  <c r="B643" i="43"/>
  <c r="F643" i="43"/>
  <c r="C644" i="43"/>
  <c r="G644" i="43"/>
  <c r="D645" i="43"/>
  <c r="A646" i="43"/>
  <c r="E646" i="43"/>
  <c r="B647" i="43"/>
  <c r="F647" i="43"/>
  <c r="C648" i="43"/>
  <c r="G648" i="43"/>
  <c r="D649" i="43"/>
  <c r="A650" i="43"/>
  <c r="E650" i="43"/>
  <c r="B651" i="43"/>
  <c r="F651" i="43"/>
  <c r="C652" i="43"/>
  <c r="G652" i="43"/>
  <c r="D653" i="43"/>
  <c r="A654" i="43"/>
  <c r="E654" i="43"/>
  <c r="B655" i="43"/>
  <c r="F655" i="43"/>
  <c r="C656" i="43"/>
  <c r="G656" i="43"/>
  <c r="D657" i="43"/>
  <c r="A658" i="43"/>
  <c r="E658" i="43"/>
  <c r="B659" i="43"/>
  <c r="F659" i="43"/>
  <c r="C660" i="43"/>
  <c r="G660" i="43"/>
  <c r="D661" i="43"/>
  <c r="A662" i="43"/>
  <c r="E662" i="43"/>
  <c r="B663" i="43"/>
  <c r="F663" i="43"/>
  <c r="C664" i="43"/>
  <c r="G664" i="43"/>
  <c r="D665" i="43"/>
  <c r="A666" i="43"/>
  <c r="E666" i="43"/>
  <c r="B667" i="43"/>
  <c r="F667" i="43"/>
  <c r="C668" i="43"/>
  <c r="G668" i="43"/>
  <c r="D669" i="43"/>
  <c r="A670" i="43"/>
  <c r="E670" i="43"/>
  <c r="B671" i="43"/>
  <c r="F671" i="43"/>
  <c r="C672" i="43"/>
  <c r="G672" i="43"/>
  <c r="D673" i="43"/>
  <c r="A674" i="43"/>
  <c r="E674" i="43"/>
  <c r="B675" i="43"/>
  <c r="F675" i="43"/>
  <c r="C676" i="43"/>
  <c r="G676" i="43"/>
  <c r="D677" i="43"/>
  <c r="A678" i="43"/>
  <c r="E678" i="43"/>
  <c r="B679" i="43"/>
  <c r="F679" i="43"/>
  <c r="C680" i="43"/>
  <c r="G680" i="43"/>
  <c r="D681" i="43"/>
  <c r="A682" i="43"/>
  <c r="E682" i="43"/>
  <c r="B683" i="43"/>
  <c r="F683" i="43"/>
  <c r="C684" i="43"/>
  <c r="G684" i="43"/>
  <c r="D685" i="43"/>
  <c r="A686" i="43"/>
  <c r="E686" i="43"/>
  <c r="B687" i="43"/>
  <c r="F687" i="43"/>
  <c r="C688" i="43"/>
  <c r="G688" i="43"/>
  <c r="D689" i="43"/>
  <c r="A690" i="43"/>
  <c r="E690" i="43"/>
  <c r="B691" i="43"/>
  <c r="F691" i="43"/>
  <c r="C692" i="43"/>
  <c r="G692" i="43"/>
  <c r="D693" i="43"/>
  <c r="A694" i="43"/>
  <c r="E694" i="43"/>
  <c r="B695" i="43"/>
  <c r="F695" i="43"/>
  <c r="C696" i="43"/>
  <c r="G696" i="43"/>
  <c r="D697" i="43"/>
  <c r="A698" i="43"/>
  <c r="E698" i="43"/>
  <c r="B699" i="43"/>
  <c r="F699" i="43"/>
  <c r="C700" i="43"/>
  <c r="G700" i="43"/>
  <c r="D701" i="43"/>
  <c r="A702" i="43"/>
  <c r="E702" i="43"/>
  <c r="B703" i="43"/>
  <c r="F703" i="43"/>
  <c r="C704" i="43"/>
  <c r="G704" i="43"/>
  <c r="D705" i="43"/>
  <c r="A706" i="43"/>
  <c r="E706" i="43"/>
  <c r="B707" i="43"/>
  <c r="F707" i="43"/>
  <c r="C708" i="43"/>
  <c r="G708" i="43"/>
  <c r="D709" i="43"/>
  <c r="A710" i="43"/>
  <c r="E710" i="43"/>
  <c r="B711" i="43"/>
  <c r="F711" i="43"/>
  <c r="C712" i="43"/>
  <c r="G712" i="43"/>
  <c r="D713" i="43"/>
  <c r="A714" i="43"/>
  <c r="E714" i="43"/>
  <c r="B715" i="43"/>
  <c r="F715" i="43"/>
  <c r="C716" i="43"/>
  <c r="G716" i="43"/>
  <c r="D717" i="43"/>
  <c r="A718" i="43"/>
  <c r="E718" i="43"/>
  <c r="B719" i="43"/>
  <c r="F719" i="43"/>
  <c r="C720" i="43"/>
  <c r="G720" i="43"/>
  <c r="D721" i="43"/>
  <c r="A722" i="43"/>
  <c r="E722" i="43"/>
  <c r="B723" i="43"/>
  <c r="F723" i="43"/>
  <c r="C724" i="43"/>
  <c r="G724" i="43"/>
  <c r="D725" i="43"/>
  <c r="A726" i="43"/>
  <c r="E726" i="43"/>
  <c r="B727" i="43"/>
  <c r="F727" i="43"/>
  <c r="C728" i="43"/>
  <c r="G728" i="43"/>
  <c r="D729" i="43"/>
  <c r="A730" i="43"/>
  <c r="E730" i="43"/>
  <c r="B731" i="43"/>
  <c r="F731" i="43"/>
  <c r="C732" i="43"/>
  <c r="G732" i="43"/>
  <c r="D733" i="43"/>
  <c r="A734" i="43"/>
  <c r="E734" i="43"/>
  <c r="B735" i="43"/>
  <c r="F735" i="43"/>
  <c r="C736" i="43"/>
  <c r="G736" i="43"/>
  <c r="D737" i="43"/>
  <c r="A738" i="43"/>
  <c r="E738" i="43"/>
  <c r="B739" i="43"/>
  <c r="F739" i="43"/>
  <c r="C740" i="43"/>
  <c r="G740" i="43"/>
  <c r="D741" i="43"/>
  <c r="A742" i="43"/>
  <c r="E742" i="43"/>
  <c r="B743" i="43"/>
  <c r="F743" i="43"/>
  <c r="C744" i="43"/>
  <c r="G744" i="43"/>
  <c r="D745" i="43"/>
  <c r="A746" i="43"/>
  <c r="E746" i="43"/>
  <c r="B747" i="43"/>
  <c r="F747" i="43"/>
  <c r="C748" i="43"/>
  <c r="G748" i="43"/>
  <c r="D749" i="43"/>
  <c r="A750" i="43"/>
  <c r="E750" i="43"/>
  <c r="B751" i="43"/>
  <c r="F751" i="43"/>
  <c r="C752" i="43"/>
  <c r="G752" i="43"/>
  <c r="D753" i="43"/>
  <c r="A754" i="43"/>
  <c r="E754" i="43"/>
  <c r="B755" i="43"/>
  <c r="F755" i="43"/>
  <c r="C756" i="43"/>
  <c r="G756" i="43"/>
  <c r="D757" i="43"/>
  <c r="A758" i="43"/>
  <c r="E758" i="43"/>
  <c r="B759" i="43"/>
  <c r="F759" i="43"/>
  <c r="C760" i="43"/>
  <c r="G760" i="43"/>
  <c r="D761" i="43"/>
  <c r="A762" i="43"/>
  <c r="E762" i="43"/>
  <c r="B763" i="43"/>
  <c r="F763" i="43"/>
  <c r="C764" i="43"/>
  <c r="G764" i="43"/>
  <c r="D765" i="43"/>
  <c r="A766" i="43"/>
  <c r="E766" i="43"/>
  <c r="B767" i="43"/>
  <c r="F767" i="43"/>
  <c r="C768" i="43"/>
  <c r="G768" i="43"/>
  <c r="D769" i="43"/>
  <c r="A770" i="43"/>
  <c r="E770" i="43"/>
  <c r="B771" i="43"/>
  <c r="F771" i="43"/>
  <c r="C772" i="43"/>
  <c r="G772" i="43"/>
  <c r="D773" i="43"/>
  <c r="A774" i="43"/>
  <c r="E774" i="43"/>
  <c r="B775" i="43"/>
  <c r="F774" i="43"/>
  <c r="C776" i="43"/>
  <c r="C777" i="43"/>
  <c r="A778" i="43"/>
  <c r="F778" i="43"/>
  <c r="C779" i="43"/>
  <c r="G779" i="43"/>
  <c r="D780" i="43"/>
  <c r="A781" i="43"/>
  <c r="E781" i="43"/>
  <c r="B782" i="43"/>
  <c r="F782" i="43"/>
  <c r="C783" i="43"/>
  <c r="G783" i="43"/>
  <c r="D784" i="43"/>
  <c r="A785" i="43"/>
  <c r="E785" i="43"/>
  <c r="B786" i="43"/>
  <c r="F786" i="43"/>
  <c r="C787" i="43"/>
  <c r="G787" i="43"/>
  <c r="D788" i="43"/>
  <c r="A789" i="43"/>
  <c r="E789" i="43"/>
  <c r="B790" i="43"/>
  <c r="F790" i="43"/>
  <c r="C791" i="43"/>
  <c r="G791" i="43"/>
  <c r="D792" i="43"/>
  <c r="A793" i="43"/>
  <c r="E793" i="43"/>
  <c r="B794" i="43"/>
  <c r="F794" i="43"/>
  <c r="C795" i="43"/>
  <c r="G795" i="43"/>
  <c r="D796" i="43"/>
  <c r="A797" i="43"/>
  <c r="E797" i="43"/>
  <c r="B798" i="43"/>
  <c r="F798" i="43"/>
  <c r="C799" i="43"/>
  <c r="G799" i="43"/>
  <c r="D800" i="43"/>
  <c r="A801" i="43"/>
  <c r="E801" i="43"/>
  <c r="B802" i="43"/>
  <c r="F802" i="43"/>
  <c r="C803" i="43"/>
  <c r="G803" i="43"/>
  <c r="D804" i="43"/>
  <c r="A805" i="43"/>
  <c r="E805" i="43"/>
  <c r="B806" i="43"/>
  <c r="F806" i="43"/>
  <c r="C807" i="43"/>
  <c r="G807" i="43"/>
  <c r="D808" i="43"/>
  <c r="A809" i="43"/>
  <c r="E809" i="43"/>
  <c r="B810" i="43"/>
  <c r="F810" i="43"/>
  <c r="C811" i="43"/>
  <c r="G811" i="43"/>
  <c r="D812" i="43"/>
  <c r="A813" i="43"/>
  <c r="E813" i="43"/>
  <c r="B814" i="43"/>
  <c r="F814" i="43"/>
  <c r="C815" i="43"/>
  <c r="G815" i="43"/>
  <c r="D816" i="43"/>
  <c r="A817" i="43"/>
  <c r="E817" i="43"/>
  <c r="B818" i="43"/>
  <c r="F818" i="43"/>
  <c r="C819" i="43"/>
  <c r="G819" i="43"/>
  <c r="D820" i="43"/>
  <c r="A821" i="43"/>
  <c r="E821" i="43"/>
  <c r="B822" i="43"/>
  <c r="F822" i="43"/>
  <c r="C823" i="43"/>
  <c r="G823" i="43"/>
  <c r="D824" i="43"/>
  <c r="A825" i="43"/>
  <c r="E825" i="43"/>
  <c r="B826" i="43"/>
  <c r="F826" i="43"/>
  <c r="C827" i="43"/>
  <c r="G827" i="43"/>
  <c r="D828" i="43"/>
  <c r="A829" i="43"/>
  <c r="E829" i="43"/>
  <c r="B830" i="43"/>
  <c r="F830" i="43"/>
  <c r="C831" i="43"/>
  <c r="G831" i="43"/>
  <c r="D832" i="43"/>
  <c r="A833" i="43"/>
  <c r="E833" i="43"/>
  <c r="B834" i="43"/>
  <c r="F834" i="43"/>
  <c r="C835" i="43"/>
  <c r="G835" i="43"/>
  <c r="D836" i="43"/>
  <c r="A837" i="43"/>
  <c r="E837" i="43"/>
  <c r="B838" i="43"/>
  <c r="F838" i="43"/>
  <c r="C839" i="43"/>
  <c r="G839" i="43"/>
  <c r="D840" i="43"/>
  <c r="A841" i="43"/>
  <c r="E841" i="43"/>
  <c r="B842" i="43"/>
  <c r="F842" i="43"/>
  <c r="C843" i="43"/>
  <c r="G843" i="43"/>
  <c r="D844" i="43"/>
  <c r="A845" i="43"/>
  <c r="E845" i="43"/>
  <c r="B846" i="43"/>
  <c r="F846" i="43"/>
  <c r="C847" i="43"/>
  <c r="G847" i="43"/>
  <c r="D848" i="43"/>
  <c r="A849" i="43"/>
  <c r="E849" i="43"/>
  <c r="B850" i="43"/>
  <c r="F850" i="43"/>
  <c r="C851" i="43"/>
  <c r="G851" i="43"/>
  <c r="D852" i="43"/>
  <c r="A853" i="43"/>
  <c r="E853" i="43"/>
  <c r="B854" i="43"/>
  <c r="F854" i="43"/>
  <c r="C855" i="43"/>
  <c r="G855" i="43"/>
  <c r="D856" i="43"/>
  <c r="A857" i="43"/>
  <c r="E857" i="43"/>
  <c r="B858" i="43"/>
  <c r="F858" i="43"/>
  <c r="C859" i="43"/>
  <c r="G859" i="43"/>
  <c r="D860" i="43"/>
  <c r="A861" i="43"/>
  <c r="E861" i="43"/>
  <c r="B862" i="43"/>
  <c r="F862" i="43"/>
  <c r="C863" i="43"/>
  <c r="G863" i="43"/>
  <c r="D864" i="43"/>
  <c r="A865" i="43"/>
  <c r="E865" i="43"/>
  <c r="B866" i="43"/>
  <c r="F866" i="43"/>
  <c r="C867" i="43"/>
  <c r="G867" i="43"/>
  <c r="D868" i="43"/>
  <c r="A869" i="43"/>
  <c r="E869" i="43"/>
  <c r="B870" i="43"/>
  <c r="F870" i="43"/>
  <c r="C871" i="43"/>
  <c r="G871" i="43"/>
  <c r="D872" i="43"/>
  <c r="A873" i="43"/>
  <c r="E873" i="43"/>
  <c r="B874" i="43"/>
  <c r="F874" i="43"/>
  <c r="C875" i="43"/>
  <c r="G875" i="43"/>
  <c r="D876" i="43"/>
  <c r="A877" i="43"/>
  <c r="E877" i="43"/>
  <c r="B878" i="43"/>
  <c r="F878" i="43"/>
  <c r="C879" i="43"/>
  <c r="G879" i="43"/>
  <c r="D880" i="43"/>
  <c r="A881" i="43"/>
  <c r="E881" i="43"/>
  <c r="B882" i="43"/>
  <c r="F882" i="43"/>
  <c r="C883" i="43"/>
  <c r="G883" i="43"/>
  <c r="D884" i="43"/>
  <c r="A885" i="43"/>
  <c r="E885" i="43"/>
  <c r="B886" i="43"/>
  <c r="F886" i="43"/>
  <c r="C887" i="43"/>
  <c r="G887" i="43"/>
  <c r="D888" i="43"/>
  <c r="A889" i="43"/>
  <c r="E889" i="43"/>
  <c r="B890" i="43"/>
  <c r="F890" i="43"/>
  <c r="C891" i="43"/>
  <c r="G891" i="43"/>
  <c r="D892" i="43"/>
  <c r="A893" i="43"/>
  <c r="E893" i="43"/>
  <c r="B894" i="43"/>
  <c r="F894" i="43"/>
  <c r="C895" i="43"/>
  <c r="G895" i="43"/>
  <c r="D896" i="43"/>
  <c r="A897" i="43"/>
  <c r="E897" i="43"/>
  <c r="B898" i="43"/>
  <c r="F898" i="43"/>
  <c r="C899" i="43"/>
  <c r="G899" i="43"/>
  <c r="D900" i="43"/>
  <c r="A901" i="43"/>
  <c r="E901" i="43"/>
  <c r="B902" i="43"/>
  <c r="F902" i="43"/>
  <c r="C903" i="43"/>
  <c r="G903" i="43"/>
  <c r="D904" i="43"/>
  <c r="A905" i="43"/>
  <c r="E905" i="43"/>
  <c r="B906" i="43"/>
  <c r="F906" i="43"/>
  <c r="C907" i="43"/>
  <c r="G907" i="43"/>
  <c r="D908" i="43"/>
  <c r="A909" i="43"/>
  <c r="E909" i="43"/>
  <c r="B910" i="43"/>
  <c r="F910" i="43"/>
  <c r="C911" i="43"/>
  <c r="G911" i="43"/>
  <c r="D912" i="43"/>
  <c r="A913" i="43"/>
  <c r="E913" i="43"/>
  <c r="B914" i="43"/>
  <c r="F914" i="43"/>
  <c r="C915" i="43"/>
  <c r="G915" i="43"/>
  <c r="D916" i="43"/>
  <c r="A917" i="43"/>
  <c r="E917" i="43"/>
  <c r="B918" i="43"/>
  <c r="F918" i="43"/>
  <c r="C919" i="43"/>
  <c r="G919" i="43"/>
  <c r="D920" i="43"/>
  <c r="A921" i="43"/>
  <c r="E921" i="43"/>
  <c r="B922" i="43"/>
  <c r="F922" i="43"/>
  <c r="C923" i="43"/>
  <c r="G923" i="43"/>
  <c r="D924" i="43"/>
  <c r="A925" i="43"/>
  <c r="E925" i="43"/>
  <c r="B926" i="43"/>
  <c r="F926" i="43"/>
  <c r="C927" i="43"/>
  <c r="G927" i="43"/>
  <c r="D928" i="43"/>
  <c r="A929" i="43"/>
  <c r="E929" i="43"/>
  <c r="B930" i="43"/>
  <c r="F930" i="43"/>
  <c r="C931" i="43"/>
  <c r="G931" i="43"/>
  <c r="D932" i="43"/>
  <c r="A933" i="43"/>
  <c r="E933" i="43"/>
  <c r="B934" i="43"/>
  <c r="F934" i="43"/>
  <c r="C935" i="43"/>
  <c r="G935" i="43"/>
  <c r="D936" i="43"/>
  <c r="A937" i="43"/>
  <c r="E937" i="43"/>
  <c r="B938" i="43"/>
  <c r="F938" i="43"/>
  <c r="C939" i="43"/>
  <c r="G939" i="43"/>
  <c r="D940" i="43"/>
  <c r="A941" i="43"/>
  <c r="E941" i="43"/>
  <c r="B942" i="43"/>
  <c r="F942" i="43"/>
  <c r="C943" i="43"/>
  <c r="G943" i="43"/>
  <c r="D944" i="43"/>
  <c r="A945" i="43"/>
  <c r="E945" i="43"/>
  <c r="B946" i="43"/>
  <c r="F946" i="43"/>
  <c r="C947" i="43"/>
  <c r="G947" i="43"/>
  <c r="D948" i="43"/>
  <c r="A949" i="43"/>
  <c r="E949" i="43"/>
  <c r="B950" i="43"/>
  <c r="F950" i="43"/>
  <c r="C951" i="43"/>
  <c r="G951" i="43"/>
  <c r="D952" i="43"/>
  <c r="A953" i="43"/>
  <c r="E953" i="43"/>
  <c r="B954" i="43"/>
  <c r="F954" i="43"/>
  <c r="C955" i="43"/>
  <c r="G955" i="43"/>
  <c r="D956" i="43"/>
  <c r="A957" i="43"/>
  <c r="E957" i="43"/>
  <c r="B958" i="43"/>
  <c r="F958" i="43"/>
  <c r="C959" i="43"/>
  <c r="G959" i="43"/>
  <c r="D960" i="43"/>
  <c r="A961" i="43"/>
  <c r="E961" i="43"/>
  <c r="B962" i="43"/>
  <c r="F962" i="43"/>
  <c r="C963" i="43"/>
  <c r="G963" i="43"/>
  <c r="D964" i="43"/>
  <c r="A965" i="43"/>
  <c r="E965" i="43"/>
  <c r="B966" i="43"/>
  <c r="F966" i="43"/>
  <c r="C967" i="43"/>
  <c r="G967" i="43"/>
  <c r="D968" i="43"/>
  <c r="C775" i="43"/>
  <c r="D776" i="43"/>
  <c r="D777" i="43"/>
  <c r="B778" i="43"/>
  <c r="G778" i="43"/>
  <c r="D779" i="43"/>
  <c r="A780" i="43"/>
  <c r="E780" i="43"/>
  <c r="B781" i="43"/>
  <c r="F781" i="43"/>
  <c r="C782" i="43"/>
  <c r="G782" i="43"/>
  <c r="D783" i="43"/>
  <c r="A784" i="43"/>
  <c r="E784" i="43"/>
  <c r="B785" i="43"/>
  <c r="F785" i="43"/>
  <c r="C786" i="43"/>
  <c r="G786" i="43"/>
  <c r="D787" i="43"/>
  <c r="A788" i="43"/>
  <c r="E788" i="43"/>
  <c r="B789" i="43"/>
  <c r="F789" i="43"/>
  <c r="C790" i="43"/>
  <c r="G790" i="43"/>
  <c r="D791" i="43"/>
  <c r="A792" i="43"/>
  <c r="E792" i="43"/>
  <c r="B793" i="43"/>
  <c r="F793" i="43"/>
  <c r="C794" i="43"/>
  <c r="G794" i="43"/>
  <c r="D795" i="43"/>
  <c r="A796" i="43"/>
  <c r="E796" i="43"/>
  <c r="B797" i="43"/>
  <c r="F797" i="43"/>
  <c r="C798" i="43"/>
  <c r="G798" i="43"/>
  <c r="D799" i="43"/>
  <c r="A800" i="43"/>
  <c r="E800" i="43"/>
  <c r="B801" i="43"/>
  <c r="F801" i="43"/>
  <c r="C802" i="43"/>
  <c r="G802" i="43"/>
  <c r="D803" i="43"/>
  <c r="A804" i="43"/>
  <c r="E804" i="43"/>
  <c r="B805" i="43"/>
  <c r="F805" i="43"/>
  <c r="C806" i="43"/>
  <c r="G806" i="43"/>
  <c r="D807" i="43"/>
  <c r="A808" i="43"/>
  <c r="E808" i="43"/>
  <c r="B809" i="43"/>
  <c r="F809" i="43"/>
  <c r="C810" i="43"/>
  <c r="G810" i="43"/>
  <c r="D811" i="43"/>
  <c r="A812" i="43"/>
  <c r="E812" i="43"/>
  <c r="B813" i="43"/>
  <c r="F813" i="43"/>
  <c r="C814" i="43"/>
  <c r="G814" i="43"/>
  <c r="D815" i="43"/>
  <c r="A816" i="43"/>
  <c r="E816" i="43"/>
  <c r="B817" i="43"/>
  <c r="F817" i="43"/>
  <c r="C818" i="43"/>
  <c r="G818" i="43"/>
  <c r="D819" i="43"/>
  <c r="A820" i="43"/>
  <c r="E820" i="43"/>
  <c r="B821" i="43"/>
  <c r="F821" i="43"/>
  <c r="C822" i="43"/>
  <c r="G822" i="43"/>
  <c r="D823" i="43"/>
  <c r="A824" i="43"/>
  <c r="E824" i="43"/>
  <c r="B825" i="43"/>
  <c r="F825" i="43"/>
  <c r="C826" i="43"/>
  <c r="G826" i="43"/>
  <c r="D827" i="43"/>
  <c r="A828" i="43"/>
  <c r="E828" i="43"/>
  <c r="B829" i="43"/>
  <c r="F829" i="43"/>
  <c r="C830" i="43"/>
  <c r="G830" i="43"/>
  <c r="D831" i="43"/>
  <c r="A832" i="43"/>
  <c r="E832" i="43"/>
  <c r="B833" i="43"/>
  <c r="F833" i="43"/>
  <c r="C834" i="43"/>
  <c r="G834" i="43"/>
  <c r="D835" i="43"/>
  <c r="A836" i="43"/>
  <c r="E836" i="43"/>
  <c r="B837" i="43"/>
  <c r="F837" i="43"/>
  <c r="C838" i="43"/>
  <c r="G838" i="43"/>
  <c r="D839" i="43"/>
  <c r="A840" i="43"/>
  <c r="E840" i="43"/>
  <c r="B841" i="43"/>
  <c r="F841" i="43"/>
  <c r="C842" i="43"/>
  <c r="G842" i="43"/>
  <c r="D843" i="43"/>
  <c r="A844" i="43"/>
  <c r="E844" i="43"/>
  <c r="B845" i="43"/>
  <c r="F845" i="43"/>
  <c r="C846" i="43"/>
  <c r="G846" i="43"/>
  <c r="D847" i="43"/>
  <c r="A848" i="43"/>
  <c r="E848" i="43"/>
  <c r="B849" i="43"/>
  <c r="F849" i="43"/>
  <c r="C850" i="43"/>
  <c r="G850" i="43"/>
  <c r="D851" i="43"/>
  <c r="A852" i="43"/>
  <c r="E852" i="43"/>
  <c r="B853" i="43"/>
  <c r="F853" i="43"/>
  <c r="C854" i="43"/>
  <c r="G854" i="43"/>
  <c r="D855" i="43"/>
  <c r="A856" i="43"/>
  <c r="E856" i="43"/>
  <c r="B857" i="43"/>
  <c r="F857" i="43"/>
  <c r="C858" i="43"/>
  <c r="G858" i="43"/>
  <c r="D859" i="43"/>
  <c r="A860" i="43"/>
  <c r="E860" i="43"/>
  <c r="B861" i="43"/>
  <c r="F861" i="43"/>
  <c r="C862" i="43"/>
  <c r="G862" i="43"/>
  <c r="D863" i="43"/>
  <c r="A864" i="43"/>
  <c r="E864" i="43"/>
  <c r="B865" i="43"/>
  <c r="F865" i="43"/>
  <c r="C866" i="43"/>
  <c r="G866" i="43"/>
  <c r="D867" i="43"/>
  <c r="A868" i="43"/>
  <c r="E868" i="43"/>
  <c r="B869" i="43"/>
  <c r="F869" i="43"/>
  <c r="C870" i="43"/>
  <c r="G870" i="43"/>
  <c r="D871" i="43"/>
  <c r="A872" i="43"/>
  <c r="E872" i="43"/>
  <c r="B873" i="43"/>
  <c r="F873" i="43"/>
  <c r="C874" i="43"/>
  <c r="G874" i="43"/>
  <c r="D875" i="43"/>
  <c r="A876" i="43"/>
  <c r="E876" i="43"/>
  <c r="B877" i="43"/>
  <c r="F877" i="43"/>
  <c r="C878" i="43"/>
  <c r="G878" i="43"/>
  <c r="D879" i="43"/>
  <c r="A880" i="43"/>
  <c r="E880" i="43"/>
  <c r="B881" i="43"/>
  <c r="F881" i="43"/>
  <c r="C882" i="43"/>
  <c r="G882" i="43"/>
  <c r="D883" i="43"/>
  <c r="A884" i="43"/>
  <c r="E884" i="43"/>
  <c r="B885" i="43"/>
  <c r="F885" i="43"/>
  <c r="C886" i="43"/>
  <c r="G886" i="43"/>
  <c r="D887" i="43"/>
  <c r="A888" i="43"/>
  <c r="E888" i="43"/>
  <c r="B889" i="43"/>
  <c r="F889" i="43"/>
  <c r="C890" i="43"/>
  <c r="G890" i="43"/>
  <c r="D891" i="43"/>
  <c r="A892" i="43"/>
  <c r="E892" i="43"/>
  <c r="B893" i="43"/>
  <c r="F893" i="43"/>
  <c r="C894" i="43"/>
  <c r="G894" i="43"/>
  <c r="D895" i="43"/>
  <c r="A896" i="43"/>
  <c r="E896" i="43"/>
  <c r="B897" i="43"/>
  <c r="F897" i="43"/>
  <c r="C898" i="43"/>
  <c r="G898" i="43"/>
  <c r="D899" i="43"/>
  <c r="A900" i="43"/>
  <c r="E900" i="43"/>
  <c r="B901" i="43"/>
  <c r="F901" i="43"/>
  <c r="C902" i="43"/>
  <c r="G902" i="43"/>
  <c r="D903" i="43"/>
  <c r="A904" i="43"/>
  <c r="E904" i="43"/>
  <c r="B905" i="43"/>
  <c r="F905" i="43"/>
  <c r="C906" i="43"/>
  <c r="G906" i="43"/>
  <c r="D907" i="43"/>
  <c r="A908" i="43"/>
  <c r="E908" i="43"/>
  <c r="B909" i="43"/>
  <c r="F909" i="43"/>
  <c r="C910" i="43"/>
  <c r="G910" i="43"/>
  <c r="D911" i="43"/>
  <c r="A912" i="43"/>
  <c r="E912" i="43"/>
  <c r="B913" i="43"/>
  <c r="F913" i="43"/>
  <c r="C914" i="43"/>
  <c r="G914" i="43"/>
  <c r="D915" i="43"/>
  <c r="A916" i="43"/>
  <c r="E916" i="43"/>
  <c r="B917" i="43"/>
  <c r="F917" i="43"/>
  <c r="C918" i="43"/>
  <c r="G918" i="43"/>
  <c r="D919" i="43"/>
  <c r="A920" i="43"/>
  <c r="E920" i="43"/>
  <c r="B921" i="43"/>
  <c r="F921" i="43"/>
  <c r="C922" i="43"/>
  <c r="G922" i="43"/>
  <c r="D923" i="43"/>
  <c r="A924" i="43"/>
  <c r="E924" i="43"/>
  <c r="B925" i="43"/>
  <c r="F925" i="43"/>
  <c r="C926" i="43"/>
  <c r="G926" i="43"/>
  <c r="D927" i="43"/>
  <c r="A928" i="43"/>
  <c r="E928" i="43"/>
  <c r="B929" i="43"/>
  <c r="F929" i="43"/>
  <c r="C930" i="43"/>
  <c r="G930" i="43"/>
  <c r="D931" i="43"/>
  <c r="A932" i="43"/>
  <c r="E932" i="43"/>
  <c r="B933" i="43"/>
  <c r="F933" i="43"/>
  <c r="C934" i="43"/>
  <c r="G934" i="43"/>
  <c r="D935" i="43"/>
  <c r="A936" i="43"/>
  <c r="E936" i="43"/>
  <c r="B937" i="43"/>
  <c r="F937" i="43"/>
  <c r="C938" i="43"/>
  <c r="G938" i="43"/>
  <c r="D939" i="43"/>
  <c r="A940" i="43"/>
  <c r="E940" i="43"/>
  <c r="B941" i="43"/>
  <c r="F941" i="43"/>
  <c r="C942" i="43"/>
  <c r="G942" i="43"/>
  <c r="D943" i="43"/>
  <c r="A944" i="43"/>
  <c r="E944" i="43"/>
  <c r="B945" i="43"/>
  <c r="F945" i="43"/>
  <c r="C946" i="43"/>
  <c r="G946" i="43"/>
  <c r="D947" i="43"/>
  <c r="A948" i="43"/>
  <c r="E948" i="43"/>
  <c r="B949" i="43"/>
  <c r="F949" i="43"/>
  <c r="C950" i="43"/>
  <c r="G950" i="43"/>
  <c r="D951" i="43"/>
  <c r="A952" i="43"/>
  <c r="E952" i="43"/>
  <c r="B953" i="43"/>
  <c r="F953" i="43"/>
  <c r="C954" i="43"/>
  <c r="G954" i="43"/>
  <c r="D955" i="43"/>
  <c r="A956" i="43"/>
  <c r="E956" i="43"/>
  <c r="B957" i="43"/>
  <c r="F957" i="43"/>
  <c r="C958" i="43"/>
  <c r="G958" i="43"/>
  <c r="D959" i="43"/>
  <c r="A960" i="43"/>
  <c r="E960" i="43"/>
  <c r="B961" i="43"/>
  <c r="F961" i="43"/>
  <c r="C962" i="43"/>
  <c r="G962" i="43"/>
  <c r="D963" i="43"/>
  <c r="A964" i="43"/>
  <c r="E964" i="43"/>
  <c r="B965" i="43"/>
  <c r="F965" i="43"/>
  <c r="C966" i="43"/>
  <c r="G966" i="43"/>
  <c r="D967" i="43"/>
  <c r="A968" i="43"/>
  <c r="E968" i="43"/>
  <c r="B969" i="43"/>
  <c r="F969" i="43"/>
  <c r="C970" i="43"/>
  <c r="G970" i="43"/>
  <c r="F775" i="43"/>
  <c r="G776" i="43"/>
  <c r="E777" i="43"/>
  <c r="D778" i="43"/>
  <c r="A779" i="43"/>
  <c r="E779" i="43"/>
  <c r="B780" i="43"/>
  <c r="F780" i="43"/>
  <c r="C781" i="43"/>
  <c r="G781" i="43"/>
  <c r="D782" i="43"/>
  <c r="A783" i="43"/>
  <c r="E783" i="43"/>
  <c r="B784" i="43"/>
  <c r="F784" i="43"/>
  <c r="C785" i="43"/>
  <c r="G785" i="43"/>
  <c r="D786" i="43"/>
  <c r="A787" i="43"/>
  <c r="E787" i="43"/>
  <c r="B788" i="43"/>
  <c r="F788" i="43"/>
  <c r="C789" i="43"/>
  <c r="G789" i="43"/>
  <c r="D790" i="43"/>
  <c r="A791" i="43"/>
  <c r="E791" i="43"/>
  <c r="B792" i="43"/>
  <c r="F792" i="43"/>
  <c r="C793" i="43"/>
  <c r="G793" i="43"/>
  <c r="D794" i="43"/>
  <c r="A795" i="43"/>
  <c r="E795" i="43"/>
  <c r="B796" i="43"/>
  <c r="F796" i="43"/>
  <c r="C797" i="43"/>
  <c r="G797" i="43"/>
  <c r="D798" i="43"/>
  <c r="A799" i="43"/>
  <c r="E799" i="43"/>
  <c r="B800" i="43"/>
  <c r="F800" i="43"/>
  <c r="C801" i="43"/>
  <c r="G801" i="43"/>
  <c r="D802" i="43"/>
  <c r="A803" i="43"/>
  <c r="E803" i="43"/>
  <c r="B804" i="43"/>
  <c r="F804" i="43"/>
  <c r="C805" i="43"/>
  <c r="G805" i="43"/>
  <c r="D806" i="43"/>
  <c r="A807" i="43"/>
  <c r="E807" i="43"/>
  <c r="B808" i="43"/>
  <c r="F808" i="43"/>
  <c r="C809" i="43"/>
  <c r="G809" i="43"/>
  <c r="D810" i="43"/>
  <c r="A811" i="43"/>
  <c r="E811" i="43"/>
  <c r="B812" i="43"/>
  <c r="F812" i="43"/>
  <c r="C813" i="43"/>
  <c r="G813" i="43"/>
  <c r="D814" i="43"/>
  <c r="A815" i="43"/>
  <c r="E815" i="43"/>
  <c r="B816" i="43"/>
  <c r="F816" i="43"/>
  <c r="C817" i="43"/>
  <c r="G817" i="43"/>
  <c r="D818" i="43"/>
  <c r="A819" i="43"/>
  <c r="E819" i="43"/>
  <c r="B820" i="43"/>
  <c r="F820" i="43"/>
  <c r="C821" i="43"/>
  <c r="G821" i="43"/>
  <c r="D822" i="43"/>
  <c r="A823" i="43"/>
  <c r="E823" i="43"/>
  <c r="B824" i="43"/>
  <c r="F824" i="43"/>
  <c r="C825" i="43"/>
  <c r="G825" i="43"/>
  <c r="D826" i="43"/>
  <c r="A827" i="43"/>
  <c r="E827" i="43"/>
  <c r="B828" i="43"/>
  <c r="F828" i="43"/>
  <c r="C829" i="43"/>
  <c r="G829" i="43"/>
  <c r="D830" i="43"/>
  <c r="A831" i="43"/>
  <c r="E831" i="43"/>
  <c r="B832" i="43"/>
  <c r="F832" i="43"/>
  <c r="C833" i="43"/>
  <c r="G833" i="43"/>
  <c r="D834" i="43"/>
  <c r="A835" i="43"/>
  <c r="E835" i="43"/>
  <c r="B836" i="43"/>
  <c r="F836" i="43"/>
  <c r="C837" i="43"/>
  <c r="G837" i="43"/>
  <c r="D838" i="43"/>
  <c r="A839" i="43"/>
  <c r="E839" i="43"/>
  <c r="B840" i="43"/>
  <c r="F840" i="43"/>
  <c r="C841" i="43"/>
  <c r="G841" i="43"/>
  <c r="D842" i="43"/>
  <c r="A843" i="43"/>
  <c r="E843" i="43"/>
  <c r="B844" i="43"/>
  <c r="F844" i="43"/>
  <c r="C845" i="43"/>
  <c r="G845" i="43"/>
  <c r="D846" i="43"/>
  <c r="A847" i="43"/>
  <c r="E847" i="43"/>
  <c r="B848" i="43"/>
  <c r="F848" i="43"/>
  <c r="C849" i="43"/>
  <c r="G849" i="43"/>
  <c r="D850" i="43"/>
  <c r="A851" i="43"/>
  <c r="E851" i="43"/>
  <c r="B852" i="43"/>
  <c r="F852" i="43"/>
  <c r="C853" i="43"/>
  <c r="G853" i="43"/>
  <c r="D854" i="43"/>
  <c r="A855" i="43"/>
  <c r="E855" i="43"/>
  <c r="B856" i="43"/>
  <c r="F856" i="43"/>
  <c r="C857" i="43"/>
  <c r="G857" i="43"/>
  <c r="D858" i="43"/>
  <c r="A859" i="43"/>
  <c r="E859" i="43"/>
  <c r="B860" i="43"/>
  <c r="F860" i="43"/>
  <c r="C861" i="43"/>
  <c r="G861" i="43"/>
  <c r="D862" i="43"/>
  <c r="A863" i="43"/>
  <c r="E863" i="43"/>
  <c r="B864" i="43"/>
  <c r="F864" i="43"/>
  <c r="C865" i="43"/>
  <c r="G865" i="43"/>
  <c r="D866" i="43"/>
  <c r="A867" i="43"/>
  <c r="E867" i="43"/>
  <c r="B868" i="43"/>
  <c r="F868" i="43"/>
  <c r="C869" i="43"/>
  <c r="G869" i="43"/>
  <c r="D870" i="43"/>
  <c r="A871" i="43"/>
  <c r="E871" i="43"/>
  <c r="B872" i="43"/>
  <c r="F872" i="43"/>
  <c r="C873" i="43"/>
  <c r="G873" i="43"/>
  <c r="D874" i="43"/>
  <c r="A875" i="43"/>
  <c r="E875" i="43"/>
  <c r="B876" i="43"/>
  <c r="F876" i="43"/>
  <c r="C877" i="43"/>
  <c r="G877" i="43"/>
  <c r="D878" i="43"/>
  <c r="A879" i="43"/>
  <c r="E879" i="43"/>
  <c r="B880" i="43"/>
  <c r="F880" i="43"/>
  <c r="C881" i="43"/>
  <c r="G881" i="43"/>
  <c r="D882" i="43"/>
  <c r="A883" i="43"/>
  <c r="E883" i="43"/>
  <c r="B884" i="43"/>
  <c r="F884" i="43"/>
  <c r="C885" i="43"/>
  <c r="G885" i="43"/>
  <c r="D886" i="43"/>
  <c r="A887" i="43"/>
  <c r="E887" i="43"/>
  <c r="B888" i="43"/>
  <c r="F888" i="43"/>
  <c r="C889" i="43"/>
  <c r="G889" i="43"/>
  <c r="D890" i="43"/>
  <c r="A891" i="43"/>
  <c r="E891" i="43"/>
  <c r="B892" i="43"/>
  <c r="F892" i="43"/>
  <c r="C893" i="43"/>
  <c r="G893" i="43"/>
  <c r="D894" i="43"/>
  <c r="A895" i="43"/>
  <c r="E895" i="43"/>
  <c r="B896" i="43"/>
  <c r="F896" i="43"/>
  <c r="C897" i="43"/>
  <c r="G897" i="43"/>
  <c r="D898" i="43"/>
  <c r="A899" i="43"/>
  <c r="E899" i="43"/>
  <c r="B900" i="43"/>
  <c r="F900" i="43"/>
  <c r="C901" i="43"/>
  <c r="G901" i="43"/>
  <c r="D902" i="43"/>
  <c r="A903" i="43"/>
  <c r="E903" i="43"/>
  <c r="B904" i="43"/>
  <c r="F904" i="43"/>
  <c r="C905" i="43"/>
  <c r="G905" i="43"/>
  <c r="D906" i="43"/>
  <c r="A907" i="43"/>
  <c r="E907" i="43"/>
  <c r="B908" i="43"/>
  <c r="F908" i="43"/>
  <c r="C909" i="43"/>
  <c r="G909" i="43"/>
  <c r="D910" i="43"/>
  <c r="A911" i="43"/>
  <c r="E911" i="43"/>
  <c r="B912" i="43"/>
  <c r="F912" i="43"/>
  <c r="C913" i="43"/>
  <c r="G913" i="43"/>
  <c r="D914" i="43"/>
  <c r="A915" i="43"/>
  <c r="E915" i="43"/>
  <c r="B916" i="43"/>
  <c r="F916" i="43"/>
  <c r="C917" i="43"/>
  <c r="G917" i="43"/>
  <c r="D918" i="43"/>
  <c r="A919" i="43"/>
  <c r="E919" i="43"/>
  <c r="B920" i="43"/>
  <c r="F920" i="43"/>
  <c r="C921" i="43"/>
  <c r="G921" i="43"/>
  <c r="D922" i="43"/>
  <c r="A923" i="43"/>
  <c r="E923" i="43"/>
  <c r="B924" i="43"/>
  <c r="F924" i="43"/>
  <c r="C925" i="43"/>
  <c r="G925" i="43"/>
  <c r="D926" i="43"/>
  <c r="A927" i="43"/>
  <c r="E927" i="43"/>
  <c r="B928" i="43"/>
  <c r="F928" i="43"/>
  <c r="C929" i="43"/>
  <c r="G929" i="43"/>
  <c r="D930" i="43"/>
  <c r="A931" i="43"/>
  <c r="E931" i="43"/>
  <c r="B932" i="43"/>
  <c r="F932" i="43"/>
  <c r="C933" i="43"/>
  <c r="G933" i="43"/>
  <c r="D934" i="43"/>
  <c r="A935" i="43"/>
  <c r="E935" i="43"/>
  <c r="B936" i="43"/>
  <c r="F936" i="43"/>
  <c r="C937" i="43"/>
  <c r="G937" i="43"/>
  <c r="D938" i="43"/>
  <c r="A939" i="43"/>
  <c r="E939" i="43"/>
  <c r="B940" i="43"/>
  <c r="F940" i="43"/>
  <c r="C941" i="43"/>
  <c r="G941" i="43"/>
  <c r="D942" i="43"/>
  <c r="A943" i="43"/>
  <c r="E943" i="43"/>
  <c r="B944" i="43"/>
  <c r="F944" i="43"/>
  <c r="C945" i="43"/>
  <c r="G945" i="43"/>
  <c r="D946" i="43"/>
  <c r="A947" i="43"/>
  <c r="E947" i="43"/>
  <c r="B948" i="43"/>
  <c r="F948" i="43"/>
  <c r="C949" i="43"/>
  <c r="G949" i="43"/>
  <c r="D950" i="43"/>
  <c r="A951" i="43"/>
  <c r="E951" i="43"/>
  <c r="B952" i="43"/>
  <c r="F952" i="43"/>
  <c r="C953" i="43"/>
  <c r="G953" i="43"/>
  <c r="D954" i="43"/>
  <c r="A955" i="43"/>
  <c r="E955" i="43"/>
  <c r="B956" i="43"/>
  <c r="F956" i="43"/>
  <c r="C957" i="43"/>
  <c r="G957" i="43"/>
  <c r="D958" i="43"/>
  <c r="A959" i="43"/>
  <c r="E959" i="43"/>
  <c r="B960" i="43"/>
  <c r="F960" i="43"/>
  <c r="C961" i="43"/>
  <c r="G961" i="43"/>
  <c r="D962" i="43"/>
  <c r="A963" i="43"/>
  <c r="E963" i="43"/>
  <c r="B964" i="43"/>
  <c r="F964" i="43"/>
  <c r="C965" i="43"/>
  <c r="G965" i="43"/>
  <c r="D966" i="43"/>
  <c r="A967" i="43"/>
  <c r="E967" i="43"/>
  <c r="B968" i="43"/>
  <c r="F968" i="43"/>
  <c r="C969" i="43"/>
  <c r="G969" i="43"/>
  <c r="D970" i="43"/>
  <c r="A971" i="43"/>
  <c r="G775" i="43"/>
  <c r="A777" i="43"/>
  <c r="G777" i="43"/>
  <c r="E778" i="43"/>
  <c r="B779" i="43"/>
  <c r="F779" i="43"/>
  <c r="C780" i="43"/>
  <c r="G780" i="43"/>
  <c r="D781" i="43"/>
  <c r="A782" i="43"/>
  <c r="E782" i="43"/>
  <c r="B783" i="43"/>
  <c r="F783" i="43"/>
  <c r="C784" i="43"/>
  <c r="G784" i="43"/>
  <c r="D785" i="43"/>
  <c r="A786" i="43"/>
  <c r="E786" i="43"/>
  <c r="B787" i="43"/>
  <c r="F787" i="43"/>
  <c r="C788" i="43"/>
  <c r="G788" i="43"/>
  <c r="D789" i="43"/>
  <c r="A790" i="43"/>
  <c r="E790" i="43"/>
  <c r="B791" i="43"/>
  <c r="F791" i="43"/>
  <c r="C792" i="43"/>
  <c r="G792" i="43"/>
  <c r="D793" i="43"/>
  <c r="A794" i="43"/>
  <c r="E794" i="43"/>
  <c r="B795" i="43"/>
  <c r="F795" i="43"/>
  <c r="C796" i="43"/>
  <c r="G796" i="43"/>
  <c r="D797" i="43"/>
  <c r="A798" i="43"/>
  <c r="E798" i="43"/>
  <c r="B799" i="43"/>
  <c r="F799" i="43"/>
  <c r="C800" i="43"/>
  <c r="G800" i="43"/>
  <c r="D801" i="43"/>
  <c r="A802" i="43"/>
  <c r="E802" i="43"/>
  <c r="B803" i="43"/>
  <c r="F803" i="43"/>
  <c r="C804" i="43"/>
  <c r="G804" i="43"/>
  <c r="D805" i="43"/>
  <c r="A806" i="43"/>
  <c r="E806" i="43"/>
  <c r="B807" i="43"/>
  <c r="F807" i="43"/>
  <c r="C808" i="43"/>
  <c r="G808" i="43"/>
  <c r="D809" i="43"/>
  <c r="A810" i="43"/>
  <c r="E810" i="43"/>
  <c r="B811" i="43"/>
  <c r="F811" i="43"/>
  <c r="C812" i="43"/>
  <c r="G812" i="43"/>
  <c r="D813" i="43"/>
  <c r="A814" i="43"/>
  <c r="E814" i="43"/>
  <c r="B815" i="43"/>
  <c r="F815" i="43"/>
  <c r="C816" i="43"/>
  <c r="G816" i="43"/>
  <c r="D817" i="43"/>
  <c r="A818" i="43"/>
  <c r="E818" i="43"/>
  <c r="B819" i="43"/>
  <c r="F819" i="43"/>
  <c r="C820" i="43"/>
  <c r="G820" i="43"/>
  <c r="D821" i="43"/>
  <c r="A822" i="43"/>
  <c r="E822" i="43"/>
  <c r="B823" i="43"/>
  <c r="F823" i="43"/>
  <c r="C824" i="43"/>
  <c r="G824" i="43"/>
  <c r="D825" i="43"/>
  <c r="A826" i="43"/>
  <c r="E826" i="43"/>
  <c r="B827" i="43"/>
  <c r="F827" i="43"/>
  <c r="C828" i="43"/>
  <c r="G828" i="43"/>
  <c r="D829" i="43"/>
  <c r="A830" i="43"/>
  <c r="E830" i="43"/>
  <c r="B831" i="43"/>
  <c r="F831" i="43"/>
  <c r="C832" i="43"/>
  <c r="G832" i="43"/>
  <c r="D833" i="43"/>
  <c r="A834" i="43"/>
  <c r="E834" i="43"/>
  <c r="B835" i="43"/>
  <c r="F835" i="43"/>
  <c r="C836" i="43"/>
  <c r="G836" i="43"/>
  <c r="D837" i="43"/>
  <c r="A838" i="43"/>
  <c r="E838" i="43"/>
  <c r="B839" i="43"/>
  <c r="F839" i="43"/>
  <c r="C840" i="43"/>
  <c r="G840" i="43"/>
  <c r="D841" i="43"/>
  <c r="A842" i="43"/>
  <c r="E842" i="43"/>
  <c r="B843" i="43"/>
  <c r="F843" i="43"/>
  <c r="C844" i="43"/>
  <c r="G844" i="43"/>
  <c r="D845" i="43"/>
  <c r="A846" i="43"/>
  <c r="E846" i="43"/>
  <c r="B847" i="43"/>
  <c r="F847" i="43"/>
  <c r="C848" i="43"/>
  <c r="G848" i="43"/>
  <c r="D849" i="43"/>
  <c r="A850" i="43"/>
  <c r="E850" i="43"/>
  <c r="B851" i="43"/>
  <c r="F851" i="43"/>
  <c r="C852" i="43"/>
  <c r="G852" i="43"/>
  <c r="D853" i="43"/>
  <c r="A854" i="43"/>
  <c r="E854" i="43"/>
  <c r="B855" i="43"/>
  <c r="F855" i="43"/>
  <c r="C856" i="43"/>
  <c r="G856" i="43"/>
  <c r="D857" i="43"/>
  <c r="A858" i="43"/>
  <c r="E858" i="43"/>
  <c r="B859" i="43"/>
  <c r="F859" i="43"/>
  <c r="C860" i="43"/>
  <c r="G860" i="43"/>
  <c r="D861" i="43"/>
  <c r="A862" i="43"/>
  <c r="E862" i="43"/>
  <c r="B863" i="43"/>
  <c r="F863" i="43"/>
  <c r="C864" i="43"/>
  <c r="G864" i="43"/>
  <c r="D865" i="43"/>
  <c r="A866" i="43"/>
  <c r="E866" i="43"/>
  <c r="B867" i="43"/>
  <c r="F867" i="43"/>
  <c r="C868" i="43"/>
  <c r="G868" i="43"/>
  <c r="D869" i="43"/>
  <c r="A870" i="43"/>
  <c r="E870" i="43"/>
  <c r="B871" i="43"/>
  <c r="F871" i="43"/>
  <c r="C872" i="43"/>
  <c r="G872" i="43"/>
  <c r="D873" i="43"/>
  <c r="A874" i="43"/>
  <c r="E874" i="43"/>
  <c r="B875" i="43"/>
  <c r="F875" i="43"/>
  <c r="C876" i="43"/>
  <c r="G876" i="43"/>
  <c r="D877" i="43"/>
  <c r="A878" i="43"/>
  <c r="E878" i="43"/>
  <c r="B879" i="43"/>
  <c r="F879" i="43"/>
  <c r="C880" i="43"/>
  <c r="G880" i="43"/>
  <c r="D881" i="43"/>
  <c r="A882" i="43"/>
  <c r="E882" i="43"/>
  <c r="B883" i="43"/>
  <c r="F883" i="43"/>
  <c r="C884" i="43"/>
  <c r="G884" i="43"/>
  <c r="D885" i="43"/>
  <c r="A886" i="43"/>
  <c r="E886" i="43"/>
  <c r="B887" i="43"/>
  <c r="F887" i="43"/>
  <c r="C888" i="43"/>
  <c r="G888" i="43"/>
  <c r="D889" i="43"/>
  <c r="A890" i="43"/>
  <c r="E890" i="43"/>
  <c r="B891" i="43"/>
  <c r="F891" i="43"/>
  <c r="C892" i="43"/>
  <c r="G892" i="43"/>
  <c r="D893" i="43"/>
  <c r="A894" i="43"/>
  <c r="E894" i="43"/>
  <c r="B895" i="43"/>
  <c r="F895" i="43"/>
  <c r="C896" i="43"/>
  <c r="G896" i="43"/>
  <c r="D897" i="43"/>
  <c r="A898" i="43"/>
  <c r="E898" i="43"/>
  <c r="B899" i="43"/>
  <c r="F899" i="43"/>
  <c r="C900" i="43"/>
  <c r="G900" i="43"/>
  <c r="D901" i="43"/>
  <c r="A902" i="43"/>
  <c r="E902" i="43"/>
  <c r="B903" i="43"/>
  <c r="F903" i="43"/>
  <c r="C904" i="43"/>
  <c r="G904" i="43"/>
  <c r="D905" i="43"/>
  <c r="A906" i="43"/>
  <c r="E906" i="43"/>
  <c r="B907" i="43"/>
  <c r="F907" i="43"/>
  <c r="C908" i="43"/>
  <c r="G908" i="43"/>
  <c r="D909" i="43"/>
  <c r="A910" i="43"/>
  <c r="E910" i="43"/>
  <c r="B911" i="43"/>
  <c r="F911" i="43"/>
  <c r="C912" i="43"/>
  <c r="G912" i="43"/>
  <c r="D913" i="43"/>
  <c r="A914" i="43"/>
  <c r="E914" i="43"/>
  <c r="B915" i="43"/>
  <c r="F915" i="43"/>
  <c r="C916" i="43"/>
  <c r="G916" i="43"/>
  <c r="D917" i="43"/>
  <c r="A918" i="43"/>
  <c r="E918" i="43"/>
  <c r="B919" i="43"/>
  <c r="F919" i="43"/>
  <c r="C920" i="43"/>
  <c r="G920" i="43"/>
  <c r="D921" i="43"/>
  <c r="A922" i="43"/>
  <c r="E922" i="43"/>
  <c r="B923" i="43"/>
  <c r="F923" i="43"/>
  <c r="C924" i="43"/>
  <c r="G924" i="43"/>
  <c r="D925" i="43"/>
  <c r="A926" i="43"/>
  <c r="E926" i="43"/>
  <c r="B927" i="43"/>
  <c r="F927" i="43"/>
  <c r="C928" i="43"/>
  <c r="G928" i="43"/>
  <c r="D929" i="43"/>
  <c r="A930" i="43"/>
  <c r="E930" i="43"/>
  <c r="B931" i="43"/>
  <c r="F931" i="43"/>
  <c r="C932" i="43"/>
  <c r="G932" i="43"/>
  <c r="D933" i="43"/>
  <c r="A934" i="43"/>
  <c r="E934" i="43"/>
  <c r="B935" i="43"/>
  <c r="F935" i="43"/>
  <c r="C936" i="43"/>
  <c r="G936" i="43"/>
  <c r="D937" i="43"/>
  <c r="A938" i="43"/>
  <c r="E938" i="43"/>
  <c r="B939" i="43"/>
  <c r="F939" i="43"/>
  <c r="C940" i="43"/>
  <c r="G940" i="43"/>
  <c r="D941" i="43"/>
  <c r="A942" i="43"/>
  <c r="E942" i="43"/>
  <c r="B943" i="43"/>
  <c r="F943" i="43"/>
  <c r="C944" i="43"/>
  <c r="G944" i="43"/>
  <c r="D945" i="43"/>
  <c r="A946" i="43"/>
  <c r="E946" i="43"/>
  <c r="B947" i="43"/>
  <c r="F947" i="43"/>
  <c r="C948" i="43"/>
  <c r="G948" i="43"/>
  <c r="D949" i="43"/>
  <c r="A950" i="43"/>
  <c r="E950" i="43"/>
  <c r="B951" i="43"/>
  <c r="F951" i="43"/>
  <c r="C952" i="43"/>
  <c r="G952" i="43"/>
  <c r="D953" i="43"/>
  <c r="A954" i="43"/>
  <c r="E954" i="43"/>
  <c r="B955" i="43"/>
  <c r="F955" i="43"/>
  <c r="C956" i="43"/>
  <c r="G956" i="43"/>
  <c r="D957" i="43"/>
  <c r="A958" i="43"/>
  <c r="E958" i="43"/>
  <c r="B959" i="43"/>
  <c r="F959" i="43"/>
  <c r="C960" i="43"/>
  <c r="G960" i="43"/>
  <c r="D961" i="43"/>
  <c r="A962" i="43"/>
  <c r="E962" i="43"/>
  <c r="B963" i="43"/>
  <c r="F963" i="43"/>
  <c r="C964" i="43"/>
  <c r="G964" i="43"/>
  <c r="D965" i="43"/>
  <c r="A966" i="43"/>
  <c r="E966" i="43"/>
  <c r="B967" i="43"/>
  <c r="F967" i="43"/>
  <c r="C968" i="43"/>
  <c r="E969" i="43"/>
  <c r="F970" i="43"/>
  <c r="E971" i="43"/>
  <c r="B972" i="43"/>
  <c r="F972" i="43"/>
  <c r="C973" i="43"/>
  <c r="G973" i="43"/>
  <c r="D974" i="43"/>
  <c r="A975" i="43"/>
  <c r="E975" i="43"/>
  <c r="B976" i="43"/>
  <c r="F976" i="43"/>
  <c r="C977" i="43"/>
  <c r="G977" i="43"/>
  <c r="D978" i="43"/>
  <c r="A979" i="43"/>
  <c r="E979" i="43"/>
  <c r="B980" i="43"/>
  <c r="F980" i="43"/>
  <c r="C981" i="43"/>
  <c r="G981" i="43"/>
  <c r="D982" i="43"/>
  <c r="A983" i="43"/>
  <c r="E983" i="43"/>
  <c r="B984" i="43"/>
  <c r="F984" i="43"/>
  <c r="C985" i="43"/>
  <c r="G985" i="43"/>
  <c r="D986" i="43"/>
  <c r="A987" i="43"/>
  <c r="E987" i="43"/>
  <c r="B988" i="43"/>
  <c r="F988" i="43"/>
  <c r="C989" i="43"/>
  <c r="G989" i="43"/>
  <c r="D990" i="43"/>
  <c r="A991" i="43"/>
  <c r="E991" i="43"/>
  <c r="B992" i="43"/>
  <c r="F992" i="43"/>
  <c r="C993" i="43"/>
  <c r="G993" i="43"/>
  <c r="D994" i="43"/>
  <c r="A995" i="43"/>
  <c r="E995" i="43"/>
  <c r="B996" i="43"/>
  <c r="F996" i="43"/>
  <c r="C997" i="43"/>
  <c r="G997" i="43"/>
  <c r="D998" i="43"/>
  <c r="A999" i="43"/>
  <c r="E999" i="43"/>
  <c r="B1000" i="43"/>
  <c r="F1000" i="43"/>
  <c r="C1001" i="43"/>
  <c r="G1001" i="43"/>
  <c r="G968" i="43"/>
  <c r="A970" i="43"/>
  <c r="B971" i="43"/>
  <c r="F971" i="43"/>
  <c r="C972" i="43"/>
  <c r="G972" i="43"/>
  <c r="D973" i="43"/>
  <c r="A974" i="43"/>
  <c r="E974" i="43"/>
  <c r="B975" i="43"/>
  <c r="F975" i="43"/>
  <c r="C976" i="43"/>
  <c r="G976" i="43"/>
  <c r="D977" i="43"/>
  <c r="A978" i="43"/>
  <c r="E978" i="43"/>
  <c r="B979" i="43"/>
  <c r="F979" i="43"/>
  <c r="C980" i="43"/>
  <c r="G980" i="43"/>
  <c r="D981" i="43"/>
  <c r="A982" i="43"/>
  <c r="E982" i="43"/>
  <c r="B983" i="43"/>
  <c r="F983" i="43"/>
  <c r="C984" i="43"/>
  <c r="G984" i="43"/>
  <c r="D985" i="43"/>
  <c r="A986" i="43"/>
  <c r="E986" i="43"/>
  <c r="B987" i="43"/>
  <c r="F987" i="43"/>
  <c r="C988" i="43"/>
  <c r="G988" i="43"/>
  <c r="D989" i="43"/>
  <c r="A990" i="43"/>
  <c r="E990" i="43"/>
  <c r="B991" i="43"/>
  <c r="F991" i="43"/>
  <c r="C992" i="43"/>
  <c r="G992" i="43"/>
  <c r="D993" i="43"/>
  <c r="A994" i="43"/>
  <c r="E994" i="43"/>
  <c r="B995" i="43"/>
  <c r="F995" i="43"/>
  <c r="C996" i="43"/>
  <c r="G996" i="43"/>
  <c r="D997" i="43"/>
  <c r="A998" i="43"/>
  <c r="E998" i="43"/>
  <c r="B999" i="43"/>
  <c r="F999" i="43"/>
  <c r="C1000" i="43"/>
  <c r="G1000" i="43"/>
  <c r="D1001" i="43"/>
  <c r="B2" i="43"/>
  <c r="F2" i="43"/>
  <c r="A1001" i="43"/>
  <c r="C2" i="43"/>
  <c r="A969" i="43"/>
  <c r="B970" i="43"/>
  <c r="C971" i="43"/>
  <c r="G971" i="43"/>
  <c r="D972" i="43"/>
  <c r="A973" i="43"/>
  <c r="E973" i="43"/>
  <c r="B974" i="43"/>
  <c r="F974" i="43"/>
  <c r="C975" i="43"/>
  <c r="G975" i="43"/>
  <c r="D976" i="43"/>
  <c r="A977" i="43"/>
  <c r="E977" i="43"/>
  <c r="B978" i="43"/>
  <c r="F978" i="43"/>
  <c r="C979" i="43"/>
  <c r="G979" i="43"/>
  <c r="D980" i="43"/>
  <c r="A981" i="43"/>
  <c r="E981" i="43"/>
  <c r="B982" i="43"/>
  <c r="F982" i="43"/>
  <c r="C983" i="43"/>
  <c r="G983" i="43"/>
  <c r="D984" i="43"/>
  <c r="A985" i="43"/>
  <c r="E985" i="43"/>
  <c r="B986" i="43"/>
  <c r="F986" i="43"/>
  <c r="C987" i="43"/>
  <c r="G987" i="43"/>
  <c r="D988" i="43"/>
  <c r="A989" i="43"/>
  <c r="E989" i="43"/>
  <c r="B990" i="43"/>
  <c r="F990" i="43"/>
  <c r="C991" i="43"/>
  <c r="G991" i="43"/>
  <c r="D992" i="43"/>
  <c r="A993" i="43"/>
  <c r="E993" i="43"/>
  <c r="B994" i="43"/>
  <c r="F994" i="43"/>
  <c r="C995" i="43"/>
  <c r="G995" i="43"/>
  <c r="D996" i="43"/>
  <c r="A997" i="43"/>
  <c r="E997" i="43"/>
  <c r="B998" i="43"/>
  <c r="F998" i="43"/>
  <c r="C999" i="43"/>
  <c r="G999" i="43"/>
  <c r="D1000" i="43"/>
  <c r="E1001" i="43"/>
  <c r="G2" i="43"/>
  <c r="D969" i="43"/>
  <c r="E970" i="43"/>
  <c r="D971" i="43"/>
  <c r="A972" i="43"/>
  <c r="E972" i="43"/>
  <c r="B973" i="43"/>
  <c r="F973" i="43"/>
  <c r="C974" i="43"/>
  <c r="G974" i="43"/>
  <c r="D975" i="43"/>
  <c r="A976" i="43"/>
  <c r="E976" i="43"/>
  <c r="B977" i="43"/>
  <c r="F977" i="43"/>
  <c r="C978" i="43"/>
  <c r="G978" i="43"/>
  <c r="D979" i="43"/>
  <c r="A980" i="43"/>
  <c r="E980" i="43"/>
  <c r="B981" i="43"/>
  <c r="F981" i="43"/>
  <c r="C982" i="43"/>
  <c r="G982" i="43"/>
  <c r="D983" i="43"/>
  <c r="A984" i="43"/>
  <c r="E984" i="43"/>
  <c r="B985" i="43"/>
  <c r="F985" i="43"/>
  <c r="C986" i="43"/>
  <c r="G986" i="43"/>
  <c r="D987" i="43"/>
  <c r="A988" i="43"/>
  <c r="E988" i="43"/>
  <c r="B989" i="43"/>
  <c r="F989" i="43"/>
  <c r="C990" i="43"/>
  <c r="G990" i="43"/>
  <c r="D991" i="43"/>
  <c r="A992" i="43"/>
  <c r="E992" i="43"/>
  <c r="B993" i="43"/>
  <c r="F993" i="43"/>
  <c r="C994" i="43"/>
  <c r="G994" i="43"/>
  <c r="D995" i="43"/>
  <c r="A996" i="43"/>
  <c r="E996" i="43"/>
  <c r="B997" i="43"/>
  <c r="F997" i="43"/>
  <c r="C998" i="43"/>
  <c r="G998" i="43"/>
  <c r="D999" i="43"/>
  <c r="A1000" i="43"/>
  <c r="E1000" i="43"/>
  <c r="B1001" i="43"/>
  <c r="F1001" i="43"/>
  <c r="D2" i="43"/>
  <c r="A2" i="43"/>
  <c r="E2" i="43"/>
  <c r="K10" i="32"/>
  <c r="V10" i="41" l="1"/>
  <c r="W10" i="41"/>
  <c r="X10" i="41"/>
  <c r="Y10" i="41"/>
  <c r="V30" i="41"/>
  <c r="W30" i="41"/>
  <c r="X30" i="41"/>
  <c r="Y30" i="41"/>
  <c r="V12" i="41"/>
  <c r="W12" i="41"/>
  <c r="X12" i="41"/>
  <c r="Y12" i="41"/>
  <c r="V25" i="41"/>
  <c r="W25" i="41"/>
  <c r="X25" i="41"/>
  <c r="Y25" i="41"/>
  <c r="V16" i="41"/>
  <c r="W16" i="41"/>
  <c r="X16" i="41"/>
  <c r="Y16" i="41"/>
  <c r="V28" i="41"/>
  <c r="W28" i="41"/>
  <c r="X28" i="41"/>
  <c r="Y28" i="41"/>
  <c r="V17" i="41"/>
  <c r="W17" i="41"/>
  <c r="X17" i="41"/>
  <c r="Y17" i="41"/>
  <c r="V18" i="41"/>
  <c r="W18" i="41"/>
  <c r="X18" i="41"/>
  <c r="Y18" i="41"/>
  <c r="V19" i="41"/>
  <c r="W19" i="41"/>
  <c r="X19" i="41"/>
  <c r="Y19" i="41"/>
  <c r="V20" i="41"/>
  <c r="W20" i="41"/>
  <c r="X20" i="41"/>
  <c r="Y20" i="41"/>
  <c r="V21" i="41"/>
  <c r="W21" i="41"/>
  <c r="X21" i="41"/>
  <c r="Y21" i="41"/>
  <c r="V22" i="41"/>
  <c r="W22" i="41"/>
  <c r="X22" i="41"/>
  <c r="Y22" i="41"/>
  <c r="V31" i="41"/>
  <c r="W31" i="41"/>
  <c r="X31" i="41"/>
  <c r="Y31" i="41"/>
  <c r="V32" i="41"/>
  <c r="W32" i="41"/>
  <c r="X32" i="41"/>
  <c r="Y32" i="41"/>
  <c r="V23" i="41"/>
  <c r="W23" i="41"/>
  <c r="X23" i="41"/>
  <c r="Y23" i="41"/>
  <c r="V24" i="41"/>
  <c r="W24" i="41"/>
  <c r="X24" i="41"/>
  <c r="Y24" i="41"/>
  <c r="V27" i="41"/>
  <c r="W27" i="41"/>
  <c r="X27" i="41"/>
  <c r="Y27" i="41"/>
  <c r="V42" i="41"/>
  <c r="W42" i="41"/>
  <c r="X42" i="41"/>
  <c r="Y42" i="41"/>
  <c r="V43" i="41"/>
  <c r="W43" i="41"/>
  <c r="X43" i="41"/>
  <c r="Y43" i="41"/>
  <c r="V29" i="41"/>
  <c r="W29" i="41"/>
  <c r="X29" i="41"/>
  <c r="Y29" i="41"/>
  <c r="V46" i="41"/>
  <c r="W46" i="41"/>
  <c r="X46" i="41"/>
  <c r="Y46" i="41"/>
  <c r="V47" i="41"/>
  <c r="W47" i="41"/>
  <c r="X47" i="41"/>
  <c r="Y47" i="41"/>
  <c r="V48" i="41"/>
  <c r="W48" i="41"/>
  <c r="X48" i="41"/>
  <c r="Y48" i="41"/>
  <c r="V49" i="41"/>
  <c r="W49" i="41"/>
  <c r="X49" i="41"/>
  <c r="Y49" i="41"/>
  <c r="V33" i="41"/>
  <c r="W33" i="41"/>
  <c r="X33" i="41"/>
  <c r="Y33" i="41"/>
  <c r="V34" i="41"/>
  <c r="W34" i="41"/>
  <c r="X34" i="41"/>
  <c r="Y34" i="41"/>
  <c r="V35" i="41"/>
  <c r="W35" i="41"/>
  <c r="X35" i="41"/>
  <c r="Y35" i="41"/>
  <c r="V36" i="41"/>
  <c r="W36" i="41"/>
  <c r="X36" i="41"/>
  <c r="Y36" i="41"/>
  <c r="V37" i="41"/>
  <c r="W37" i="41"/>
  <c r="X37" i="41"/>
  <c r="Y37" i="41"/>
  <c r="V38" i="41"/>
  <c r="W38" i="41"/>
  <c r="X38" i="41"/>
  <c r="Y38" i="41"/>
  <c r="V53" i="41"/>
  <c r="W53" i="41"/>
  <c r="X53" i="41"/>
  <c r="Y53" i="41"/>
  <c r="V39" i="41"/>
  <c r="W39" i="41"/>
  <c r="X39" i="41"/>
  <c r="Y39" i="41"/>
  <c r="V40" i="41"/>
  <c r="W40" i="41"/>
  <c r="X40" i="41"/>
  <c r="Y40" i="41"/>
  <c r="V41" i="41"/>
  <c r="W41" i="41"/>
  <c r="X41" i="41"/>
  <c r="Y41" i="41"/>
  <c r="V54" i="41"/>
  <c r="W54" i="41"/>
  <c r="X54" i="41"/>
  <c r="Y54" i="41"/>
  <c r="V55" i="41"/>
  <c r="W55" i="41"/>
  <c r="X55" i="41"/>
  <c r="Y55" i="41"/>
  <c r="V44" i="41"/>
  <c r="W44" i="41"/>
  <c r="X44" i="41"/>
  <c r="Y44" i="41"/>
  <c r="V45" i="41"/>
  <c r="W45" i="41"/>
  <c r="X45" i="41"/>
  <c r="Y45" i="41"/>
  <c r="V50" i="41"/>
  <c r="W50" i="41"/>
  <c r="X50" i="41"/>
  <c r="Y50" i="41"/>
  <c r="V51" i="41"/>
  <c r="W51" i="41"/>
  <c r="X51" i="41"/>
  <c r="Y51" i="41"/>
  <c r="V52" i="41"/>
  <c r="W52" i="41"/>
  <c r="X52" i="41"/>
  <c r="Y52" i="41"/>
  <c r="V56" i="41"/>
  <c r="W56" i="41"/>
  <c r="X56" i="41"/>
  <c r="Y56" i="41"/>
  <c r="V57" i="41"/>
  <c r="W57" i="41"/>
  <c r="X57" i="41"/>
  <c r="Y57" i="41"/>
  <c r="V58" i="41"/>
  <c r="W58" i="41"/>
  <c r="X58" i="41"/>
  <c r="Y58" i="41"/>
  <c r="V59" i="41"/>
  <c r="W59" i="41"/>
  <c r="X59" i="41"/>
  <c r="Y59" i="41"/>
  <c r="V60" i="41"/>
  <c r="W60" i="41"/>
  <c r="X60" i="41"/>
  <c r="Y60" i="41"/>
  <c r="V61" i="41"/>
  <c r="W61" i="41"/>
  <c r="X61" i="41"/>
  <c r="Y61" i="41"/>
  <c r="V62" i="41"/>
  <c r="W62" i="41"/>
  <c r="X62" i="41"/>
  <c r="Y62" i="41"/>
  <c r="V65" i="41"/>
  <c r="W65" i="41"/>
  <c r="X65" i="41"/>
  <c r="Y65" i="41"/>
  <c r="V63" i="41"/>
  <c r="W63" i="41"/>
  <c r="X63" i="41"/>
  <c r="Y63" i="41"/>
  <c r="V64" i="41"/>
  <c r="W64" i="41"/>
  <c r="X64" i="41"/>
  <c r="Y64" i="41"/>
  <c r="W9" i="41"/>
  <c r="X9" i="41"/>
  <c r="Y9" i="41"/>
  <c r="V9" i="41"/>
  <c r="D33" i="32"/>
  <c r="E33" i="32"/>
  <c r="F33" i="32"/>
  <c r="G33" i="32"/>
  <c r="H33" i="32"/>
  <c r="I33" i="32"/>
  <c r="J33" i="32"/>
  <c r="K33" i="32"/>
  <c r="L33" i="32"/>
  <c r="M33" i="32"/>
  <c r="G66" i="41" l="1"/>
  <c r="N29" i="32"/>
  <c r="J66" i="41"/>
  <c r="C33" i="32"/>
  <c r="N66" i="41"/>
  <c r="L66" i="41"/>
  <c r="P66" i="41"/>
  <c r="H66" i="41"/>
  <c r="O66" i="41"/>
  <c r="K66" i="41"/>
  <c r="Q66" i="41"/>
  <c r="M66" i="41"/>
  <c r="I66" i="41"/>
  <c r="S12" i="41"/>
  <c r="U12" i="41" s="1"/>
  <c r="S64" i="41"/>
  <c r="U64" i="41" s="1"/>
  <c r="S61" i="41"/>
  <c r="U61" i="41" s="1"/>
  <c r="S57" i="41"/>
  <c r="U57" i="41" s="1"/>
  <c r="S50" i="41"/>
  <c r="U50" i="41" s="1"/>
  <c r="S54" i="41"/>
  <c r="U54" i="41" s="1"/>
  <c r="S53" i="41"/>
  <c r="U53" i="41" s="1"/>
  <c r="S35" i="41"/>
  <c r="U35" i="41" s="1"/>
  <c r="S48" i="41"/>
  <c r="U48" i="41" s="1"/>
  <c r="S29" i="41"/>
  <c r="U29" i="41" s="1"/>
  <c r="S24" i="41"/>
  <c r="U24" i="41" s="1"/>
  <c r="S22" i="41"/>
  <c r="U22" i="41" s="1"/>
  <c r="S18" i="41"/>
  <c r="U18" i="41" s="1"/>
  <c r="S25" i="41"/>
  <c r="U25" i="41" s="1"/>
  <c r="S10" i="41"/>
  <c r="U10" i="41" s="1"/>
  <c r="S62" i="41"/>
  <c r="U62" i="41" s="1"/>
  <c r="S58" i="41"/>
  <c r="U58" i="41" s="1"/>
  <c r="S51" i="41"/>
  <c r="U51" i="41" s="1"/>
  <c r="S55" i="41"/>
  <c r="U55" i="41" s="1"/>
  <c r="S39" i="41"/>
  <c r="U39" i="41" s="1"/>
  <c r="S36" i="41"/>
  <c r="U36" i="41" s="1"/>
  <c r="S49" i="41"/>
  <c r="U49" i="41" s="1"/>
  <c r="S46" i="41"/>
  <c r="U46" i="41" s="1"/>
  <c r="S27" i="41"/>
  <c r="U27" i="41" s="1"/>
  <c r="S31" i="41"/>
  <c r="U31" i="41" s="1"/>
  <c r="S19" i="41"/>
  <c r="U19" i="41" s="1"/>
  <c r="S16" i="41"/>
  <c r="U16" i="41" s="1"/>
  <c r="S65" i="41"/>
  <c r="U65" i="41" s="1"/>
  <c r="S59" i="41"/>
  <c r="U59" i="41" s="1"/>
  <c r="S52" i="41"/>
  <c r="U52" i="41" s="1"/>
  <c r="S44" i="41"/>
  <c r="U44" i="41" s="1"/>
  <c r="S40" i="41"/>
  <c r="U40" i="41" s="1"/>
  <c r="S37" i="41"/>
  <c r="U37" i="41" s="1"/>
  <c r="S33" i="41"/>
  <c r="U33" i="41" s="1"/>
  <c r="S47" i="41"/>
  <c r="U47" i="41" s="1"/>
  <c r="S42" i="41"/>
  <c r="U42" i="41" s="1"/>
  <c r="S32" i="41"/>
  <c r="U32" i="41" s="1"/>
  <c r="S20" i="41"/>
  <c r="U20" i="41" s="1"/>
  <c r="S28" i="41"/>
  <c r="U28" i="41" s="1"/>
  <c r="S30" i="41"/>
  <c r="U30" i="41" s="1"/>
  <c r="S63" i="41"/>
  <c r="U63" i="41" s="1"/>
  <c r="S60" i="41"/>
  <c r="U60" i="41" s="1"/>
  <c r="S56" i="41"/>
  <c r="U56" i="41" s="1"/>
  <c r="S45" i="41"/>
  <c r="U45" i="41" s="1"/>
  <c r="S41" i="41"/>
  <c r="U41" i="41" s="1"/>
  <c r="S38" i="41"/>
  <c r="U38" i="41" s="1"/>
  <c r="S34" i="41"/>
  <c r="U34" i="41" s="1"/>
  <c r="S43" i="41"/>
  <c r="U43" i="41" s="1"/>
  <c r="S23" i="41"/>
  <c r="U23" i="41" s="1"/>
  <c r="S21" i="41"/>
  <c r="U21" i="41" s="1"/>
  <c r="S17" i="41"/>
  <c r="U17" i="41" s="1"/>
  <c r="S9" i="41"/>
  <c r="U9" i="41" s="1"/>
  <c r="R57" i="41"/>
  <c r="R61" i="41"/>
  <c r="R17" i="41"/>
  <c r="R21" i="41"/>
  <c r="R23" i="41"/>
  <c r="R46" i="41"/>
  <c r="R49" i="41"/>
  <c r="R36" i="41"/>
  <c r="R39" i="41"/>
  <c r="R54" i="41"/>
  <c r="R50" i="41"/>
  <c r="R63" i="41"/>
  <c r="R64" i="41"/>
  <c r="R58" i="41"/>
  <c r="R62" i="41"/>
  <c r="R59" i="41"/>
  <c r="R65" i="41"/>
  <c r="R56" i="41"/>
  <c r="R60" i="41"/>
  <c r="R55" i="41"/>
  <c r="R51" i="41"/>
  <c r="R44" i="41"/>
  <c r="R52" i="41"/>
  <c r="R45" i="41"/>
  <c r="R42" i="41"/>
  <c r="R47" i="41"/>
  <c r="R33" i="41"/>
  <c r="R37" i="41"/>
  <c r="R40" i="41"/>
  <c r="R43" i="41"/>
  <c r="R34" i="41"/>
  <c r="R38" i="41"/>
  <c r="R41" i="41"/>
  <c r="R29" i="41"/>
  <c r="R48" i="41"/>
  <c r="R35" i="41"/>
  <c r="R53" i="41"/>
  <c r="R18" i="41"/>
  <c r="R22" i="41"/>
  <c r="R24" i="41"/>
  <c r="R16" i="41"/>
  <c r="R19" i="41"/>
  <c r="R27" i="41"/>
  <c r="R28" i="41"/>
  <c r="R20" i="41"/>
  <c r="R32" i="41"/>
  <c r="R30" i="41"/>
  <c r="R9" i="41"/>
  <c r="R12" i="41"/>
  <c r="R10" i="41"/>
  <c r="R25" i="41"/>
  <c r="R66" i="41" l="1"/>
  <c r="M16" i="32" l="1"/>
  <c r="M15" i="32"/>
  <c r="M14" i="32"/>
  <c r="M13" i="32"/>
  <c r="K16" i="32"/>
  <c r="K15" i="32"/>
  <c r="K14" i="32"/>
  <c r="K13" i="32"/>
  <c r="G16" i="32"/>
  <c r="G15" i="32"/>
  <c r="G14" i="32"/>
  <c r="G13" i="32"/>
  <c r="C16" i="32"/>
  <c r="C15" i="32"/>
  <c r="C14" i="32"/>
  <c r="C13" i="32"/>
  <c r="N7" i="32" l="1"/>
  <c r="L41" i="32" l="1"/>
  <c r="N33" i="32" l="1"/>
  <c r="L37" i="32" s="1"/>
  <c r="C41" i="32" l="1"/>
  <c r="J39" i="32" l="1"/>
  <c r="H39" i="32"/>
  <c r="M39" i="32"/>
  <c r="L39" i="32"/>
  <c r="G39" i="32"/>
  <c r="D39" i="32"/>
  <c r="I39" i="32"/>
  <c r="C39" i="32"/>
  <c r="F39" i="32"/>
  <c r="E39" i="32"/>
  <c r="K39" i="32"/>
</calcChain>
</file>

<file path=xl/sharedStrings.xml><?xml version="1.0" encoding="utf-8"?>
<sst xmlns="http://schemas.openxmlformats.org/spreadsheetml/2006/main" count="16951" uniqueCount="2278">
  <si>
    <t>NAME</t>
  </si>
  <si>
    <t>SS</t>
  </si>
  <si>
    <t>PJ</t>
  </si>
  <si>
    <t>M</t>
  </si>
  <si>
    <t>NW</t>
  </si>
  <si>
    <t>PT</t>
  </si>
  <si>
    <t>Star</t>
  </si>
  <si>
    <t>Points</t>
  </si>
  <si>
    <t>Total</t>
  </si>
  <si>
    <t>Photo Journalism</t>
  </si>
  <si>
    <t>Set Subject</t>
  </si>
  <si>
    <t>Macro</t>
  </si>
  <si>
    <t>Nature Wildlife</t>
  </si>
  <si>
    <t>Category</t>
  </si>
  <si>
    <t>Pictorial</t>
  </si>
  <si>
    <t>Portrait</t>
  </si>
  <si>
    <t>Bronze</t>
  </si>
  <si>
    <t>Salon</t>
  </si>
  <si>
    <t>Akash Basday</t>
  </si>
  <si>
    <t>Martin Rautenbach</t>
  </si>
  <si>
    <t>Tony Kay</t>
  </si>
  <si>
    <t>Jacques</t>
  </si>
  <si>
    <t>Name</t>
  </si>
  <si>
    <t>Date</t>
  </si>
  <si>
    <t>Award</t>
  </si>
  <si>
    <t>1 Star</t>
  </si>
  <si>
    <t>G</t>
  </si>
  <si>
    <t>QG</t>
  </si>
  <si>
    <t>2 Star</t>
  </si>
  <si>
    <t>3 Star</t>
  </si>
  <si>
    <t>4 Star</t>
  </si>
  <si>
    <t>5 Star</t>
  </si>
  <si>
    <t>Notes</t>
  </si>
  <si>
    <t>Nature</t>
  </si>
  <si>
    <t xml:space="preserve"> CA</t>
  </si>
  <si>
    <t xml:space="preserve"> NW</t>
  </si>
  <si>
    <t xml:space="preserve"> PJ</t>
  </si>
  <si>
    <t xml:space="preserve"> PT</t>
  </si>
  <si>
    <t xml:space="preserve"> SS</t>
  </si>
  <si>
    <t>Grand Total</t>
  </si>
  <si>
    <t>Basday, Akash</t>
  </si>
  <si>
    <t>Behrens, Karien</t>
  </si>
  <si>
    <t>Benecke, Daryl</t>
  </si>
  <si>
    <t>Bornman, Ann</t>
  </si>
  <si>
    <t>BUNGE, PETER</t>
  </si>
  <si>
    <t>Kirton, Antionette</t>
  </si>
  <si>
    <t>Malan, Mareli</t>
  </si>
  <si>
    <t>Riggien, Brian</t>
  </si>
  <si>
    <t>Sellschop, Rhona</t>
  </si>
  <si>
    <t>Kay, Tony</t>
  </si>
  <si>
    <t>skellern, michael</t>
  </si>
  <si>
    <t>Skellern, Toi</t>
  </si>
  <si>
    <t>Sookdew, Dahleen</t>
  </si>
  <si>
    <t>Venter, Anette</t>
  </si>
  <si>
    <t>Venter, Naas</t>
  </si>
  <si>
    <t>Veringa, Evelyn</t>
  </si>
  <si>
    <t>Watson, George</t>
  </si>
  <si>
    <t>Behrens, Faan</t>
  </si>
  <si>
    <t>Bornman, Andries</t>
  </si>
  <si>
    <t>Lewis, Breggie</t>
  </si>
  <si>
    <t>Lewis, Jonathan</t>
  </si>
  <si>
    <t xml:space="preserve">Naidoo, Nerissa </t>
  </si>
  <si>
    <t>Sellschop, Ingrid</t>
  </si>
  <si>
    <t>du Preez, Helgard</t>
  </si>
  <si>
    <t>marx, piet</t>
  </si>
  <si>
    <t>Mullin, David</t>
  </si>
  <si>
    <t>Du Toit, Ari</t>
  </si>
  <si>
    <t>Klusener, Justin</t>
  </si>
  <si>
    <t>Mullin, Joy</t>
  </si>
  <si>
    <t>Prins, Tom</t>
  </si>
  <si>
    <t>Sellschop, Jacques</t>
  </si>
  <si>
    <t xml:space="preserve">Fourie, Louis </t>
  </si>
  <si>
    <t>Fourie, Pat</t>
  </si>
  <si>
    <t>Rautenbach, Martin</t>
  </si>
  <si>
    <t>Kelly, Howard</t>
  </si>
  <si>
    <t>Britz, Jensen</t>
  </si>
  <si>
    <t>Roach, Keith</t>
  </si>
  <si>
    <t>Butcher, Douglas</t>
  </si>
  <si>
    <t>Kay, Kathy</t>
  </si>
  <si>
    <t>CA</t>
  </si>
  <si>
    <t>Row Labels</t>
  </si>
  <si>
    <t>Taylor, Ian</t>
  </si>
  <si>
    <t>Criteria</t>
  </si>
  <si>
    <t>No Limit</t>
  </si>
  <si>
    <t>MemberId</t>
  </si>
  <si>
    <t>Karien Behrens</t>
  </si>
  <si>
    <t>Daryl Benecke</t>
  </si>
  <si>
    <t>PETER BUNGE</t>
  </si>
  <si>
    <t>Antionette Kirton</t>
  </si>
  <si>
    <t>Mareli Malan</t>
  </si>
  <si>
    <t>Brian Riggien</t>
  </si>
  <si>
    <t>Rhona Sellschop</t>
  </si>
  <si>
    <t>Dahleen Sookdew</t>
  </si>
  <si>
    <t>Ian Taylor</t>
  </si>
  <si>
    <t>Faan Behrens</t>
  </si>
  <si>
    <t>Breggie Lewis</t>
  </si>
  <si>
    <t>Jonathan Lewis</t>
  </si>
  <si>
    <t>Nerissa  Naidoo</t>
  </si>
  <si>
    <t>Helgard du Preez</t>
  </si>
  <si>
    <t>piet marx</t>
  </si>
  <si>
    <t>David Mullin</t>
  </si>
  <si>
    <t>Ari Du Toit</t>
  </si>
  <si>
    <t>Kathy Kay</t>
  </si>
  <si>
    <t>Justin Klusener</t>
  </si>
  <si>
    <t>Tom Prins</t>
  </si>
  <si>
    <t>Jacques Sellschop</t>
  </si>
  <si>
    <t>Email</t>
  </si>
  <si>
    <t>faanbehrens@gmail.com</t>
  </si>
  <si>
    <t>Andries Bornman</t>
  </si>
  <si>
    <t>Ann Bornman</t>
  </si>
  <si>
    <t>Jensen Britz</t>
  </si>
  <si>
    <t>Douglas Butcher</t>
  </si>
  <si>
    <t>kathykay@lantic.net</t>
  </si>
  <si>
    <t>McGovern, Pauline</t>
  </si>
  <si>
    <t>Pauline McGovern</t>
  </si>
  <si>
    <t>Joy Mullin</t>
  </si>
  <si>
    <t>tomprins47@gmail.com</t>
  </si>
  <si>
    <t>Keith Roach</t>
  </si>
  <si>
    <t>Ingrid Sellschop</t>
  </si>
  <si>
    <t>mwsellsc_j@mweb.co.za</t>
  </si>
  <si>
    <t>michael skellern</t>
  </si>
  <si>
    <t>Toi Skellern</t>
  </si>
  <si>
    <t>Anette Venter</t>
  </si>
  <si>
    <t>Naas Venter</t>
  </si>
  <si>
    <t>Evelyn Veringa</t>
  </si>
  <si>
    <t>George Watson</t>
  </si>
  <si>
    <t>CurrentLevel</t>
  </si>
  <si>
    <t>Club Points</t>
  </si>
  <si>
    <t>Dan Teodor Dimitriu</t>
  </si>
  <si>
    <t>Louis Fourie</t>
  </si>
  <si>
    <t>Pat Fourie</t>
  </si>
  <si>
    <t>Henry Oppel</t>
  </si>
  <si>
    <t>ID</t>
  </si>
  <si>
    <t>Salons</t>
  </si>
  <si>
    <t>Dimitriu, Dan Teodor</t>
  </si>
  <si>
    <t>Adv</t>
  </si>
  <si>
    <t>Photo Title</t>
  </si>
  <si>
    <t>Score</t>
  </si>
  <si>
    <t>Category Name</t>
  </si>
  <si>
    <t>Sequence</t>
  </si>
  <si>
    <t>Firstname</t>
  </si>
  <si>
    <t>Lastname</t>
  </si>
  <si>
    <t>Club Star Rating</t>
  </si>
  <si>
    <t>Title</t>
  </si>
  <si>
    <t>Downloaded Filename</t>
  </si>
  <si>
    <t>Internal Reference</t>
  </si>
  <si>
    <t>Honours</t>
  </si>
  <si>
    <t>PSSAMemberId</t>
  </si>
  <si>
    <t>ClubName</t>
  </si>
  <si>
    <t>Comments</t>
  </si>
  <si>
    <t>Judge1 Score</t>
  </si>
  <si>
    <t>Judge2 Score</t>
  </si>
  <si>
    <t>Judge3 Score</t>
  </si>
  <si>
    <t>ScoreTotal</t>
  </si>
  <si>
    <t>Awards</t>
  </si>
  <si>
    <t>Faan</t>
  </si>
  <si>
    <t>Behrens</t>
  </si>
  <si>
    <t>S</t>
  </si>
  <si>
    <t>Karien</t>
  </si>
  <si>
    <t>Kay</t>
  </si>
  <si>
    <t>B</t>
  </si>
  <si>
    <t>Mullin</t>
  </si>
  <si>
    <t>Sellschop</t>
  </si>
  <si>
    <t>Rhona</t>
  </si>
  <si>
    <t>Kathy</t>
  </si>
  <si>
    <t>M027674</t>
  </si>
  <si>
    <t>Ari</t>
  </si>
  <si>
    <t>Du Toit</t>
  </si>
  <si>
    <t>Advancement</t>
  </si>
  <si>
    <t>Requirement</t>
  </si>
  <si>
    <t>Achieved</t>
  </si>
  <si>
    <t>Merits/Golds*</t>
  </si>
  <si>
    <t>*Refer to table below.</t>
  </si>
  <si>
    <t>What do I require to qualify for advancement?</t>
  </si>
  <si>
    <t>Merits/Golds (Category options below)</t>
  </si>
  <si>
    <t>Sue Gould</t>
  </si>
  <si>
    <t>tsadgould@live.co.za</t>
  </si>
  <si>
    <t>Tim Gould</t>
  </si>
  <si>
    <t>Gould, Sue</t>
  </si>
  <si>
    <t>Gould, Tim</t>
  </si>
  <si>
    <t>Oppel, Henry</t>
  </si>
  <si>
    <t>Andries</t>
  </si>
  <si>
    <t>Bornman</t>
  </si>
  <si>
    <t>Ann</t>
  </si>
  <si>
    <t>Tim</t>
  </si>
  <si>
    <t>Gould</t>
  </si>
  <si>
    <t>Sue</t>
  </si>
  <si>
    <t>NO</t>
  </si>
  <si>
    <t>1* to 2*</t>
  </si>
  <si>
    <t>2* to 3*</t>
  </si>
  <si>
    <t>3* to 4*</t>
  </si>
  <si>
    <t>4* to 5*</t>
  </si>
  <si>
    <t>Salons (Current)</t>
  </si>
  <si>
    <t>Salons (Old)</t>
  </si>
  <si>
    <t>BT</t>
  </si>
  <si>
    <t>SALONO</t>
  </si>
  <si>
    <t>SALON</t>
  </si>
  <si>
    <t>SALONC</t>
  </si>
  <si>
    <t>M036326</t>
  </si>
  <si>
    <t>M036333</t>
  </si>
  <si>
    <t>Hibiscus Coast Photographic Society</t>
  </si>
  <si>
    <t>Tom</t>
  </si>
  <si>
    <t>Prins</t>
  </si>
  <si>
    <t>FPSSA</t>
  </si>
  <si>
    <t>M013181</t>
  </si>
  <si>
    <t>APSSA</t>
  </si>
  <si>
    <t>G~BT</t>
  </si>
  <si>
    <t>SALONR</t>
  </si>
  <si>
    <t>SALONW</t>
  </si>
  <si>
    <t>David</t>
  </si>
  <si>
    <t>M034475</t>
  </si>
  <si>
    <t>Toi</t>
  </si>
  <si>
    <t>Skellern</t>
  </si>
  <si>
    <t>de Koker, Ina</t>
  </si>
  <si>
    <t>Ina de Koker</t>
  </si>
  <si>
    <t>Matt Skellern</t>
  </si>
  <si>
    <t>Skellern, Matt</t>
  </si>
  <si>
    <t xml:space="preserve">Chairman: Kathy Kay; </t>
  </si>
  <si>
    <t>Oppel, Laura</t>
  </si>
  <si>
    <t>Oppel, Lesley</t>
  </si>
  <si>
    <t>Henry</t>
  </si>
  <si>
    <t>Oppel</t>
  </si>
  <si>
    <t>henry@lawnmowerplace.co.za</t>
  </si>
  <si>
    <t>M034086</t>
  </si>
  <si>
    <t>Tony</t>
  </si>
  <si>
    <t>Lesley</t>
  </si>
  <si>
    <t>Laura</t>
  </si>
  <si>
    <t>laura.oppel@gmail.com</t>
  </si>
  <si>
    <t>Lesley Oppel</t>
  </si>
  <si>
    <t>Laura Oppel</t>
  </si>
  <si>
    <t>Howard Kelly</t>
  </si>
  <si>
    <t>Joy</t>
  </si>
  <si>
    <t>M034482</t>
  </si>
  <si>
    <t>michael</t>
  </si>
  <si>
    <t>skellern</t>
  </si>
  <si>
    <t>M038122</t>
  </si>
  <si>
    <t>M038115</t>
  </si>
  <si>
    <t>*M=Merit, G=Gold, S=Silver, B=Bronze, N=No Award, IC=Incorrect Category,
BT=Best in star, BJ=Best Junior, BS=Best Senior*</t>
  </si>
  <si>
    <t>MA</t>
  </si>
  <si>
    <t>MC</t>
  </si>
  <si>
    <t>NA</t>
  </si>
  <si>
    <t>PI</t>
  </si>
  <si>
    <t>SC</t>
  </si>
  <si>
    <t>SP</t>
  </si>
  <si>
    <t>Scapes</t>
  </si>
  <si>
    <t>Sport</t>
  </si>
  <si>
    <t>Monochrome</t>
  </si>
  <si>
    <t xml:space="preserve"> MA</t>
  </si>
  <si>
    <t xml:space="preserve"> NA</t>
  </si>
  <si>
    <t xml:space="preserve"> MC</t>
  </si>
  <si>
    <t xml:space="preserve"> PI</t>
  </si>
  <si>
    <t xml:space="preserve"> SC</t>
  </si>
  <si>
    <t xml:space="preserve"> SP</t>
  </si>
  <si>
    <t>All Category Merits/Golds achieved in Star</t>
  </si>
  <si>
    <t>Category Merits/Golds used for Advancement</t>
  </si>
  <si>
    <t>Houghton, Joe</t>
  </si>
  <si>
    <t>M036584</t>
  </si>
  <si>
    <t>M036577</t>
  </si>
  <si>
    <t>M038824</t>
  </si>
  <si>
    <t>Joe</t>
  </si>
  <si>
    <t>Houghton</t>
  </si>
  <si>
    <t>M039029</t>
  </si>
  <si>
    <t>Joe Houghton</t>
  </si>
  <si>
    <t>Houghton, Penny</t>
  </si>
  <si>
    <t>George</t>
  </si>
  <si>
    <t>Watson</t>
  </si>
  <si>
    <t>Daryl</t>
  </si>
  <si>
    <t>Benecke</t>
  </si>
  <si>
    <t>darylb@telkomsa.net</t>
  </si>
  <si>
    <t>M038817</t>
  </si>
  <si>
    <t>Penny</t>
  </si>
  <si>
    <t>M039036</t>
  </si>
  <si>
    <t>Letitia Matthews</t>
  </si>
  <si>
    <t>Penny Houghton</t>
  </si>
  <si>
    <t>Master1: Bronze</t>
  </si>
  <si>
    <t>M1</t>
  </si>
  <si>
    <t>Matthews, Letitia</t>
  </si>
  <si>
    <t xml:space="preserve">Nerissa </t>
  </si>
  <si>
    <t>Naidoo</t>
  </si>
  <si>
    <t>nerissa@stmikes.co.za</t>
  </si>
  <si>
    <t>M031056</t>
  </si>
  <si>
    <t>MB</t>
  </si>
  <si>
    <t>grateful snack</t>
  </si>
  <si>
    <t>piet</t>
  </si>
  <si>
    <t>marx</t>
  </si>
  <si>
    <t>M029014</t>
  </si>
  <si>
    <t>At the Foot of the Dune</t>
  </si>
  <si>
    <t>Mirror Mirror</t>
  </si>
  <si>
    <t>Sunset Harbour</t>
  </si>
  <si>
    <t>Justin</t>
  </si>
  <si>
    <t>Klusener</t>
  </si>
  <si>
    <t>Wind is up bw (1 of 1)</t>
  </si>
  <si>
    <t>scape 3</t>
  </si>
  <si>
    <t>Pauline</t>
  </si>
  <si>
    <t>McGovern</t>
  </si>
  <si>
    <t>CG</t>
  </si>
  <si>
    <t>MS</t>
  </si>
  <si>
    <t>Category Gold/Merits</t>
  </si>
  <si>
    <t>Salons (C)</t>
  </si>
  <si>
    <t>Salons (O)</t>
  </si>
  <si>
    <t>Requirements</t>
  </si>
  <si>
    <t>Award ID</t>
  </si>
  <si>
    <t>Award Description</t>
  </si>
  <si>
    <t>Count</t>
  </si>
  <si>
    <t>Club Star rating</t>
  </si>
  <si>
    <t xml:space="preserve"> Honours</t>
  </si>
  <si>
    <t xml:space="preserve"> PSSA MemberId</t>
  </si>
  <si>
    <t>Club Name</t>
  </si>
  <si>
    <t>Year</t>
  </si>
  <si>
    <t>Month</t>
  </si>
  <si>
    <t>Krugersdorp</t>
  </si>
  <si>
    <t xml:space="preserve"> Nature General - No Birds</t>
  </si>
  <si>
    <t>ACC</t>
  </si>
  <si>
    <t>Acceptance</t>
  </si>
  <si>
    <t>Toxic frog</t>
  </si>
  <si>
    <t>van den Berg</t>
  </si>
  <si>
    <t>Alexcia</t>
  </si>
  <si>
    <t>Hibiscus Coast Camera Club</t>
  </si>
  <si>
    <t>Backpacker</t>
  </si>
  <si>
    <t>Andries B</t>
  </si>
  <si>
    <t>Hibiscus</t>
  </si>
  <si>
    <t xml:space="preserve"> Macro</t>
  </si>
  <si>
    <t>3 star</t>
  </si>
  <si>
    <t xml:space="preserve"> Sport and Photo Journalism</t>
  </si>
  <si>
    <t>Courage and Tears</t>
  </si>
  <si>
    <t>Young Dancers</t>
  </si>
  <si>
    <t>Sandton</t>
  </si>
  <si>
    <t xml:space="preserve"> Sport - Colour Digital</t>
  </si>
  <si>
    <t xml:space="preserve">ACC </t>
  </si>
  <si>
    <t xml:space="preserve">Acceptance </t>
  </si>
  <si>
    <t>Butterfly</t>
  </si>
  <si>
    <t>CPS</t>
  </si>
  <si>
    <t xml:space="preserve"> Colour Open</t>
  </si>
  <si>
    <t>KA_ACP</t>
  </si>
  <si>
    <t>Acceptance in Kathu Salon</t>
  </si>
  <si>
    <t>Castle</t>
  </si>
  <si>
    <t>Beachcombers</t>
  </si>
  <si>
    <t xml:space="preserve"> Photo Journalism and Sport </t>
  </si>
  <si>
    <t>A</t>
  </si>
  <si>
    <t>Defend</t>
  </si>
  <si>
    <t>Lowveld</t>
  </si>
  <si>
    <t xml:space="preserve"> Pictorial</t>
  </si>
  <si>
    <t>SALONA</t>
  </si>
  <si>
    <t>Salon Acceptance</t>
  </si>
  <si>
    <t>Dunlop</t>
  </si>
  <si>
    <t>Impala Platinum</t>
  </si>
  <si>
    <t xml:space="preserve"> Open - Junior</t>
  </si>
  <si>
    <t>Ipccac</t>
  </si>
  <si>
    <t>Firestone</t>
  </si>
  <si>
    <t/>
  </si>
  <si>
    <t>HKK</t>
  </si>
  <si>
    <t>Category 5 - Open</t>
  </si>
  <si>
    <t>Kosmos ( Acceptance )</t>
  </si>
  <si>
    <t>Pretoria</t>
  </si>
  <si>
    <t xml:space="preserve"> Open (monochrome)</t>
  </si>
  <si>
    <t>VSSACC</t>
  </si>
  <si>
    <t>Acceptance in VSS</t>
  </si>
  <si>
    <t>Fisherman</t>
  </si>
  <si>
    <t>Government Issue</t>
  </si>
  <si>
    <t xml:space="preserve"> Pictorial - PJ and Sport</t>
  </si>
  <si>
    <t>Government Problem</t>
  </si>
  <si>
    <t>Midrand</t>
  </si>
  <si>
    <t xml:space="preserve"> Pictorial - Humour</t>
  </si>
  <si>
    <t>COM</t>
  </si>
  <si>
    <t>Certificate of Merit</t>
  </si>
  <si>
    <t>Salon COM</t>
  </si>
  <si>
    <t>Induna</t>
  </si>
  <si>
    <t>Emfuleni</t>
  </si>
  <si>
    <t xml:space="preserve"> Open - Monochrome</t>
  </si>
  <si>
    <t>ACPVB</t>
  </si>
  <si>
    <t>Salon Acceptance - Vanderbijlpark Salon</t>
  </si>
  <si>
    <t>East Rand</t>
  </si>
  <si>
    <t>Digital Mono - Open</t>
  </si>
  <si>
    <t>Acceptance in Benoni</t>
  </si>
  <si>
    <t xml:space="preserve"> People - Monochrome Digita</t>
  </si>
  <si>
    <t>Highveld PhotoClub ( Acceptance)</t>
  </si>
  <si>
    <t>Its inside - not on top</t>
  </si>
  <si>
    <t>Digital - Open</t>
  </si>
  <si>
    <t xml:space="preserve"> Open (colour)</t>
  </si>
  <si>
    <t>PCCCACC</t>
  </si>
  <si>
    <t>Acceptance in PCCC</t>
  </si>
  <si>
    <t>Killing</t>
  </si>
  <si>
    <t>CP_ACP</t>
  </si>
  <si>
    <t>Acceptance in Clarens Salon</t>
  </si>
  <si>
    <t>HA_ACP</t>
  </si>
  <si>
    <t>Acceptance in Kalahari Salon</t>
  </si>
  <si>
    <t>KA_COM</t>
  </si>
  <si>
    <t>Certificate of Merit in Kathu Salon</t>
  </si>
  <si>
    <t>Ou Skoen</t>
  </si>
  <si>
    <t>Pink road</t>
  </si>
  <si>
    <t xml:space="preserve"> Nature - Junior</t>
  </si>
  <si>
    <t>Rustig</t>
  </si>
  <si>
    <t>Spider draining fly</t>
  </si>
  <si>
    <t xml:space="preserve"> Pictorial - Human Portraits Only</t>
  </si>
  <si>
    <t>Visserman</t>
  </si>
  <si>
    <t xml:space="preserve"> Scapes</t>
  </si>
  <si>
    <t>Winter</t>
  </si>
  <si>
    <t xml:space="preserve"> Pictorial - Open</t>
  </si>
  <si>
    <t>Zulu</t>
  </si>
  <si>
    <t>Bloemfontein</t>
  </si>
  <si>
    <t xml:space="preserve"> Altered Reality</t>
  </si>
  <si>
    <t>ACCEPT</t>
  </si>
  <si>
    <t>Boxed Transport</t>
  </si>
  <si>
    <t>Venter</t>
  </si>
  <si>
    <t>Anette</t>
  </si>
  <si>
    <t>Butterfly Girl</t>
  </si>
  <si>
    <t>M035168</t>
  </si>
  <si>
    <t xml:space="preserve"> Avant Garde (colour)</t>
  </si>
  <si>
    <t>Chinese New Year Tree</t>
  </si>
  <si>
    <t>Drum Roll</t>
  </si>
  <si>
    <t>PSSA National</t>
  </si>
  <si>
    <t xml:space="preserve"> NATURE - COLOUR</t>
  </si>
  <si>
    <t>Drum Roll - 2400</t>
  </si>
  <si>
    <t>Freedom</t>
  </si>
  <si>
    <t xml:space="preserve"> OPEN - COLOUR</t>
  </si>
  <si>
    <t>Freedom - 2400</t>
  </si>
  <si>
    <t>Froggy</t>
  </si>
  <si>
    <t>Lunch Anyone</t>
  </si>
  <si>
    <t>NPCACC</t>
  </si>
  <si>
    <t>Acceptance in NPC</t>
  </si>
  <si>
    <t>New Year Tree  - 2400</t>
  </si>
  <si>
    <t xml:space="preserve"> Abstract</t>
  </si>
  <si>
    <t>Supervision</t>
  </si>
  <si>
    <t>Digital - Nature</t>
  </si>
  <si>
    <t>Bottle Brush</t>
  </si>
  <si>
    <t>Acceptance in Springs</t>
  </si>
  <si>
    <t>West Rand</t>
  </si>
  <si>
    <t>Mono -Technology</t>
  </si>
  <si>
    <t>Boute en moere Mono</t>
  </si>
  <si>
    <t>Kathu</t>
  </si>
  <si>
    <t xml:space="preserve"> Open - Window and Doors</t>
  </si>
  <si>
    <t>KAACP</t>
  </si>
  <si>
    <t>Die kat en die deur</t>
  </si>
  <si>
    <t xml:space="preserve"> Open - Colour</t>
  </si>
  <si>
    <t>Four Violins</t>
  </si>
  <si>
    <t>Kriel ( Acceptance )</t>
  </si>
  <si>
    <t>Four Violins Resized</t>
  </si>
  <si>
    <t>Groen Sprinkaan</t>
  </si>
  <si>
    <t>Groot Rat Mono</t>
  </si>
  <si>
    <t>Midrand &amp; Centurion</t>
  </si>
  <si>
    <t xml:space="preserve"> Nature - Colour Digital</t>
  </si>
  <si>
    <t>ACC_M</t>
  </si>
  <si>
    <t>Acceptance Midrand</t>
  </si>
  <si>
    <t>Paddatjie</t>
  </si>
  <si>
    <t>The Robot Pepper Singers</t>
  </si>
  <si>
    <t>Northern Natal</t>
  </si>
  <si>
    <t>ACCEPTANCE</t>
  </si>
  <si>
    <t>Viole en musiek</t>
  </si>
  <si>
    <t xml:space="preserve"> Nature General - Birds excluded</t>
  </si>
  <si>
    <t>Vlamme</t>
  </si>
  <si>
    <t>Paarl</t>
  </si>
  <si>
    <t>Story Telling</t>
  </si>
  <si>
    <t>Ysig koud</t>
  </si>
  <si>
    <t xml:space="preserve"> Open - Colour Digital</t>
  </si>
  <si>
    <t>05-62-Veld brand-Pic-Ari Du Toit.jpg</t>
  </si>
  <si>
    <t>Apocalypse</t>
  </si>
  <si>
    <t xml:space="preserve"> Scapes - Colour Digital</t>
  </si>
  <si>
    <t>Dunes</t>
  </si>
  <si>
    <t>Emerald Glide</t>
  </si>
  <si>
    <t>PSSAMEDAL</t>
  </si>
  <si>
    <t>Best Image - PSSA Silver Medal</t>
  </si>
  <si>
    <t xml:space="preserve"> Open pictorial</t>
  </si>
  <si>
    <t>Is this the last light for the Rhino</t>
  </si>
  <si>
    <t>Nootau Amoux</t>
  </si>
  <si>
    <t>Riding the Sunrise</t>
  </si>
  <si>
    <t xml:space="preserve"> Portraiture</t>
  </si>
  <si>
    <t>Sensuality</t>
  </si>
  <si>
    <t>Veld Brand</t>
  </si>
  <si>
    <t>People</t>
  </si>
  <si>
    <t>Bubble bath model</t>
  </si>
  <si>
    <t>Rustenburg</t>
  </si>
  <si>
    <t xml:space="preserve"> Pictorial Open - Colour</t>
  </si>
  <si>
    <t>Lewis</t>
  </si>
  <si>
    <t>Breggie</t>
  </si>
  <si>
    <t>M034185</t>
  </si>
  <si>
    <t>Acceptance in Fstop</t>
  </si>
  <si>
    <t>Swartland</t>
  </si>
  <si>
    <t>Open - Pictorial</t>
  </si>
  <si>
    <t>Butterfly girl</t>
  </si>
  <si>
    <t xml:space="preserve"> Independent</t>
  </si>
  <si>
    <t>Boksburg</t>
  </si>
  <si>
    <t>Category F - Open</t>
  </si>
  <si>
    <t>Champagne and bubbles</t>
  </si>
  <si>
    <t>Donkey power</t>
  </si>
  <si>
    <t>Woman Portraits</t>
  </si>
  <si>
    <t>Me Time</t>
  </si>
  <si>
    <t>Model in stripes</t>
  </si>
  <si>
    <t>Mono -Portraiture</t>
  </si>
  <si>
    <t>Pink curves</t>
  </si>
  <si>
    <t>The princess and the frog</t>
  </si>
  <si>
    <t>Suikerbosrand</t>
  </si>
  <si>
    <t xml:space="preserve"> Category 3 - SCAPES</t>
  </si>
  <si>
    <t>City Lights</t>
  </si>
  <si>
    <t>Sookdew</t>
  </si>
  <si>
    <t>Dahleen</t>
  </si>
  <si>
    <t xml:space="preserve"> Pictorial - Scapes</t>
  </si>
  <si>
    <t>MO34192</t>
  </si>
  <si>
    <t>M034192</t>
  </si>
  <si>
    <t>Holding On</t>
  </si>
  <si>
    <t xml:space="preserve"> Open Pictorial</t>
  </si>
  <si>
    <t>Ruffle My Feathers</t>
  </si>
  <si>
    <t>Time To Rest</t>
  </si>
  <si>
    <t>The Fairways 1</t>
  </si>
  <si>
    <t>Portraits</t>
  </si>
  <si>
    <t>Aqua serenity</t>
  </si>
  <si>
    <t>Brandpunt</t>
  </si>
  <si>
    <t>Human Interest</t>
  </si>
  <si>
    <t>Africa</t>
  </si>
  <si>
    <t xml:space="preserve"> The African Landscape</t>
  </si>
  <si>
    <t>Augrabies sky</t>
  </si>
  <si>
    <t>Basin light</t>
  </si>
  <si>
    <t xml:space="preserve"> OPEN - MONOCHROME</t>
  </si>
  <si>
    <t>Beach memories</t>
  </si>
  <si>
    <t>Vereeniging</t>
  </si>
  <si>
    <t xml:space="preserve"> Monochrome - Landscapes with Human Elements</t>
  </si>
  <si>
    <t>Beach umbrellas</t>
  </si>
  <si>
    <t xml:space="preserve"> Open - Scapes Sunrise or Sunset</t>
  </si>
  <si>
    <t>Boats at rest</t>
  </si>
  <si>
    <t xml:space="preserve"> Open - Children Playing</t>
  </si>
  <si>
    <t>Bubble fun</t>
  </si>
  <si>
    <t>Tygerberg</t>
  </si>
  <si>
    <t xml:space="preserve"> MONO OPEN (Mono only)</t>
  </si>
  <si>
    <t>Building dreams</t>
  </si>
  <si>
    <t>Busy bee</t>
  </si>
  <si>
    <t>BFK</t>
  </si>
  <si>
    <t>Calm before the storm</t>
  </si>
  <si>
    <t xml:space="preserve">  OPEN (Colour only)</t>
  </si>
  <si>
    <t xml:space="preserve"> Pictorial - Photojournalism (PJ) and Sport</t>
  </si>
  <si>
    <t>KKKWACC</t>
  </si>
  <si>
    <t>Acceptance - Krugersdorp salon</t>
  </si>
  <si>
    <t>Celebrating a champion</t>
  </si>
  <si>
    <t xml:space="preserve"> Photojournalism</t>
  </si>
  <si>
    <t>PSSA International</t>
  </si>
  <si>
    <t xml:space="preserve"> Nature</t>
  </si>
  <si>
    <t>Cheetah morning</t>
  </si>
  <si>
    <t>Midlens</t>
  </si>
  <si>
    <t>Crack of dawn</t>
  </si>
  <si>
    <t>Edenvale</t>
  </si>
  <si>
    <t xml:space="preserve"> Nature - General including birds (Colour) </t>
  </si>
  <si>
    <t>Acceptance - Edenvale Salon 2015</t>
  </si>
  <si>
    <t>Croc fury</t>
  </si>
  <si>
    <t>TAF</t>
  </si>
  <si>
    <t xml:space="preserve">Wildlife excluding Wild Birds - Colour Only </t>
  </si>
  <si>
    <t>Cutting edge</t>
  </si>
  <si>
    <t>Dead vlei</t>
  </si>
  <si>
    <t>Westville</t>
  </si>
  <si>
    <t>Landscapes</t>
  </si>
  <si>
    <t xml:space="preserve"> Monochrome - Nature Landscapes</t>
  </si>
  <si>
    <t>Desert sun</t>
  </si>
  <si>
    <t>Heigel</t>
  </si>
  <si>
    <t xml:space="preserve"> OPEN</t>
  </si>
  <si>
    <t>Do you want to fly</t>
  </si>
  <si>
    <t>Photojournalism (including Sport)</t>
  </si>
  <si>
    <t>Ermelo</t>
  </si>
  <si>
    <t xml:space="preserve"> Nature - Excluding Birds - Colour</t>
  </si>
  <si>
    <t>Down the hatch</t>
  </si>
  <si>
    <t xml:space="preserve"> Monochrome - Open</t>
  </si>
  <si>
    <t>Certificate of Merit - Edenvale Salon 2015</t>
  </si>
  <si>
    <t>Dries</t>
  </si>
  <si>
    <t xml:space="preserve"> Pictorial - Animal Portraits General (Colour)</t>
  </si>
  <si>
    <t>Droplets</t>
  </si>
  <si>
    <t>Early foraging</t>
  </si>
  <si>
    <t>Magalies</t>
  </si>
  <si>
    <t xml:space="preserve"> Architecture</t>
  </si>
  <si>
    <t>Acc</t>
  </si>
  <si>
    <t>Erasmusbrug</t>
  </si>
  <si>
    <t>Digital Mono - Architecture</t>
  </si>
  <si>
    <t>Feeling the passion</t>
  </si>
  <si>
    <t>KA1ST</t>
  </si>
  <si>
    <t>Nature - Wildlife Birds</t>
  </si>
  <si>
    <t>Final approach</t>
  </si>
  <si>
    <t>Floating on a high</t>
  </si>
  <si>
    <t>Alberton</t>
  </si>
  <si>
    <t>Portraits - Humans only</t>
  </si>
  <si>
    <t>National Salon Acceptance;</t>
  </si>
  <si>
    <t>Fountains abbey</t>
  </si>
  <si>
    <t xml:space="preserve"> Open - Monochrome Digital</t>
  </si>
  <si>
    <t>Human portraiture</t>
  </si>
  <si>
    <t>Goldenhair</t>
  </si>
  <si>
    <t xml:space="preserve"> Pictorial - Human Portraits</t>
  </si>
  <si>
    <t>Wild Birds - Colour Only</t>
  </si>
  <si>
    <t>Good catch</t>
  </si>
  <si>
    <t>Good shot</t>
  </si>
  <si>
    <t>ACP</t>
  </si>
  <si>
    <t>Historic bridge</t>
  </si>
  <si>
    <t>Hot air rising</t>
  </si>
  <si>
    <t>Nature (birds only)</t>
  </si>
  <si>
    <t>In flight meal</t>
  </si>
  <si>
    <t>Incoming</t>
  </si>
  <si>
    <t>Kalahari duststorm</t>
  </si>
  <si>
    <t>Kokerboom sky</t>
  </si>
  <si>
    <t xml:space="preserve"> Pictorial Open (Colour) </t>
  </si>
  <si>
    <t>Light explosion</t>
  </si>
  <si>
    <t>Light up the dawn</t>
  </si>
  <si>
    <t xml:space="preserve"> Pictorial - Photojournalism(PJ) Sport(Colour)</t>
  </si>
  <si>
    <t xml:space="preserve">Lily flower </t>
  </si>
  <si>
    <t xml:space="preserve"> NATURE (Including Birds) (Colour only)</t>
  </si>
  <si>
    <t>Looking at you</t>
  </si>
  <si>
    <t xml:space="preserve"> Wildlife - Colour Digital</t>
  </si>
  <si>
    <t>Moonlight at Tiras</t>
  </si>
  <si>
    <t>Moonrise at Camps Bay</t>
  </si>
  <si>
    <t>Moonrise at Camps Bay 2</t>
  </si>
  <si>
    <t>Scapes - Colour Only</t>
  </si>
  <si>
    <t xml:space="preserve"> Scapes - Colour</t>
  </si>
  <si>
    <t>Mountain splendour</t>
  </si>
  <si>
    <t>My space</t>
  </si>
  <si>
    <t xml:space="preserve"> SCAPES</t>
  </si>
  <si>
    <t>Namib vlei</t>
  </si>
  <si>
    <t>Ol brown eyes</t>
  </si>
  <si>
    <t>Our team won</t>
  </si>
  <si>
    <t>Oval inspiration</t>
  </si>
  <si>
    <t xml:space="preserve"> Open - Flowers</t>
  </si>
  <si>
    <t>Perfect beauty</t>
  </si>
  <si>
    <t>Poster girl</t>
  </si>
  <si>
    <t xml:space="preserve"> Nature wildlife - excluding birds -  Colour </t>
  </si>
  <si>
    <t>Prey in sight</t>
  </si>
  <si>
    <t>Red dragon</t>
  </si>
  <si>
    <t xml:space="preserve"> Colour - Landscapes - Open</t>
  </si>
  <si>
    <t>Rock reflections</t>
  </si>
  <si>
    <t>Romance on water</t>
  </si>
  <si>
    <t>Rose bug</t>
  </si>
  <si>
    <t xml:space="preserve"> Nature - excluding Birds</t>
  </si>
  <si>
    <t>Scarface</t>
  </si>
  <si>
    <t xml:space="preserve"> SCAPES - COLOUR DIGITAL</t>
  </si>
  <si>
    <t xml:space="preserve">Certificate of Merit </t>
  </si>
  <si>
    <t>Sea and sand</t>
  </si>
  <si>
    <t>Showing off</t>
  </si>
  <si>
    <t xml:space="preserve"> Nature - birds only - Colour</t>
  </si>
  <si>
    <t xml:space="preserve"> Wildlife including birds</t>
  </si>
  <si>
    <t xml:space="preserve"> Nature - birds only</t>
  </si>
  <si>
    <t>Smoky waters</t>
  </si>
  <si>
    <t>KACOM</t>
  </si>
  <si>
    <t>Stairlight</t>
  </si>
  <si>
    <t>Tempest brewing</t>
  </si>
  <si>
    <t xml:space="preserve"> OPEN - Colour</t>
  </si>
  <si>
    <t>Texture and colour</t>
  </si>
  <si>
    <t xml:space="preserve"> Open</t>
  </si>
  <si>
    <t>The basin</t>
  </si>
  <si>
    <t>The Cutting edge</t>
  </si>
  <si>
    <t xml:space="preserve"> Pictorial - General </t>
  </si>
  <si>
    <t xml:space="preserve"> People Portraits</t>
  </si>
  <si>
    <t>The few</t>
  </si>
  <si>
    <t>Scapes - Panorama</t>
  </si>
  <si>
    <t xml:space="preserve">The infinite view </t>
  </si>
  <si>
    <t>The pilgrims</t>
  </si>
  <si>
    <t xml:space="preserve"> Monochrome</t>
  </si>
  <si>
    <t xml:space="preserve"> SPORT  - COLOUR DIGITAL</t>
  </si>
  <si>
    <t>The supreme effort</t>
  </si>
  <si>
    <t>Digital - Sport</t>
  </si>
  <si>
    <t>The survivor</t>
  </si>
  <si>
    <t>Nature excluding Rhinos</t>
  </si>
  <si>
    <t xml:space="preserve"> Wildlife</t>
  </si>
  <si>
    <t xml:space="preserve"> NATURE GENERAL - COLOUR DIGITAL </t>
  </si>
  <si>
    <t>The weevil</t>
  </si>
  <si>
    <t>Nature (no birds)</t>
  </si>
  <si>
    <t>National Salon COM;</t>
  </si>
  <si>
    <t>Three in a row</t>
  </si>
  <si>
    <t>Open - Scapes</t>
  </si>
  <si>
    <t>Three trees</t>
  </si>
  <si>
    <t>Tour de France</t>
  </si>
  <si>
    <t xml:space="preserve"> Human Portraiture - Monochrome</t>
  </si>
  <si>
    <t>Trisch 2</t>
  </si>
  <si>
    <t>Open Pictorial</t>
  </si>
  <si>
    <t>Unhinged</t>
  </si>
  <si>
    <t>Open</t>
  </si>
  <si>
    <t xml:space="preserve">  Open - Transport</t>
  </si>
  <si>
    <t>Up and away</t>
  </si>
  <si>
    <t>Human Portraiture</t>
  </si>
  <si>
    <t>Venetian girl</t>
  </si>
  <si>
    <t>Window light</t>
  </si>
  <si>
    <t>Zululand dawn</t>
  </si>
  <si>
    <t>Pride</t>
  </si>
  <si>
    <t>Veringa</t>
  </si>
  <si>
    <t>Evelyn</t>
  </si>
  <si>
    <t>Ready To Hunt</t>
  </si>
  <si>
    <t xml:space="preserve"> Street Photography</t>
  </si>
  <si>
    <t>Beach Shower</t>
  </si>
  <si>
    <t xml:space="preserve"> STREET PHOTOGRAPHY - MONOCHROME DIGITAL</t>
  </si>
  <si>
    <t>Bored man</t>
  </si>
  <si>
    <t>bridge 19</t>
  </si>
  <si>
    <t>Abstract</t>
  </si>
  <si>
    <t>British Museum</t>
  </si>
  <si>
    <t>Bushmans Neck 2</t>
  </si>
  <si>
    <t>Ipccom</t>
  </si>
  <si>
    <t>Certificate Of Merit</t>
  </si>
  <si>
    <t>Buskers 3</t>
  </si>
  <si>
    <t>Canterbury  Cathedral</t>
  </si>
  <si>
    <t>Bluff</t>
  </si>
  <si>
    <t xml:space="preserve"> Water - Monochrome</t>
  </si>
  <si>
    <t>Cloudy Seascape</t>
  </si>
  <si>
    <t>Certificate of Merit in Springs</t>
  </si>
  <si>
    <t>Cloudy Seascape3</t>
  </si>
  <si>
    <t>Cape of Good Hope</t>
  </si>
  <si>
    <t>Scapes Monochrome</t>
  </si>
  <si>
    <t>Cloudy Seascape4</t>
  </si>
  <si>
    <t>Curves</t>
  </si>
  <si>
    <t>Dolphins</t>
  </si>
  <si>
    <t>Flywheel</t>
  </si>
  <si>
    <t xml:space="preserve"> Pictorial - Sports Action</t>
  </si>
  <si>
    <t>Go Man Go</t>
  </si>
  <si>
    <t>Great Strike</t>
  </si>
  <si>
    <t>Centurion</t>
  </si>
  <si>
    <t>Heart</t>
  </si>
  <si>
    <t>AFO</t>
  </si>
  <si>
    <t xml:space="preserve"> Monochrome Only</t>
  </si>
  <si>
    <t>Lines and curves</t>
  </si>
  <si>
    <t>Open monochrome</t>
  </si>
  <si>
    <t>Live to ride</t>
  </si>
  <si>
    <t>Lonely 2</t>
  </si>
  <si>
    <t>Margate Pier</t>
  </si>
  <si>
    <t xml:space="preserve"> Mono - Open</t>
  </si>
  <si>
    <t>Marina Beach Sunrise</t>
  </si>
  <si>
    <t>Marina Beach Sunrise 2</t>
  </si>
  <si>
    <t>Mono Sunrise</t>
  </si>
  <si>
    <t xml:space="preserve"> OPEN - Mono only</t>
  </si>
  <si>
    <t>monument</t>
  </si>
  <si>
    <t>Category C - Wildlife</t>
  </si>
  <si>
    <t>Mother and son1</t>
  </si>
  <si>
    <t xml:space="preserve"> Category 1 -  NATURE Zoology</t>
  </si>
  <si>
    <t>Oops</t>
  </si>
  <si>
    <t>Paternoster Square 2</t>
  </si>
  <si>
    <t>ACPVG</t>
  </si>
  <si>
    <t>Salon Acceptance - Vereeniging Salon</t>
  </si>
  <si>
    <t>Paternoster Square 5</t>
  </si>
  <si>
    <t xml:space="preserve"> Photo Travel and Street Photos-Colour</t>
  </si>
  <si>
    <t>Rail Track</t>
  </si>
  <si>
    <t>Category A - Abstract</t>
  </si>
  <si>
    <t>Rivets 2</t>
  </si>
  <si>
    <t>Rivets 3</t>
  </si>
  <si>
    <t xml:space="preserve"> Transport</t>
  </si>
  <si>
    <t>Rolls</t>
  </si>
  <si>
    <t>Rusty bridge 4</t>
  </si>
  <si>
    <t xml:space="preserve"> Pictorial Open - Monochrome Digital</t>
  </si>
  <si>
    <t>ACC_C</t>
  </si>
  <si>
    <t>Acceptance Centurion</t>
  </si>
  <si>
    <t>Sea and Rocks</t>
  </si>
  <si>
    <t>Seascape3</t>
  </si>
  <si>
    <t>Scapes Colour</t>
  </si>
  <si>
    <t>See En Rotse 2</t>
  </si>
  <si>
    <t xml:space="preserve"> Sport - Colour</t>
  </si>
  <si>
    <t>Show jumping 15</t>
  </si>
  <si>
    <t>Southbroom1</t>
  </si>
  <si>
    <t>Southbroom2</t>
  </si>
  <si>
    <t>Stadium</t>
  </si>
  <si>
    <t>Stadium1</t>
  </si>
  <si>
    <t>Stadium17</t>
  </si>
  <si>
    <t>Open colour</t>
  </si>
  <si>
    <t>Stadium18</t>
  </si>
  <si>
    <t>Stadium2</t>
  </si>
  <si>
    <t>Stadium4</t>
  </si>
  <si>
    <t>Stadium6</t>
  </si>
  <si>
    <t>Stadium8</t>
  </si>
  <si>
    <t xml:space="preserve"> Pictorial Open - Colour Digital</t>
  </si>
  <si>
    <t>Stadium9</t>
  </si>
  <si>
    <t>Sunrise at Marina Beach</t>
  </si>
  <si>
    <t>KKKWCOM</t>
  </si>
  <si>
    <t>Certificate of merit - Krugersdorp salon</t>
  </si>
  <si>
    <t>Surfer 13</t>
  </si>
  <si>
    <t xml:space="preserve"> Sport - Monochrome</t>
  </si>
  <si>
    <t>Surfer1</t>
  </si>
  <si>
    <t xml:space="preserve"> Pictorial Open</t>
  </si>
  <si>
    <t>Tower Bridge</t>
  </si>
  <si>
    <t>Pictorial - Open</t>
  </si>
  <si>
    <t xml:space="preserve"> NATURE - Including Birds - mono only</t>
  </si>
  <si>
    <t>Try me</t>
  </si>
  <si>
    <t>Umtwavuna Bridge</t>
  </si>
  <si>
    <t>watch out</t>
  </si>
  <si>
    <t>Waterval Vermont</t>
  </si>
  <si>
    <t>Windy Outing</t>
  </si>
  <si>
    <t>Category 3 - Photo Journalism</t>
  </si>
  <si>
    <t xml:space="preserve"> Street Photography - Monochrome</t>
  </si>
  <si>
    <t>Bikes</t>
  </si>
  <si>
    <t>Mine</t>
  </si>
  <si>
    <t>Tembe sunrise</t>
  </si>
  <si>
    <t xml:space="preserve">Attitude  </t>
  </si>
  <si>
    <t>Vermeulen</t>
  </si>
  <si>
    <t>Gerrit</t>
  </si>
  <si>
    <t>Moon plane</t>
  </si>
  <si>
    <t>Insomnia</t>
  </si>
  <si>
    <t>du Preez</t>
  </si>
  <si>
    <t>Helgard</t>
  </si>
  <si>
    <t xml:space="preserve"> SCAPES (Colour only)</t>
  </si>
  <si>
    <t>Into the Blue</t>
  </si>
  <si>
    <t xml:space="preserve"> PORTRAITS (Colour only)</t>
  </si>
  <si>
    <t>Mommy Im Scared</t>
  </si>
  <si>
    <t>Standing Tall</t>
  </si>
  <si>
    <t>Stormy Waters</t>
  </si>
  <si>
    <t xml:space="preserve"> Preparing chesnuts</t>
  </si>
  <si>
    <t>Open Pictorial - Colour Only</t>
  </si>
  <si>
    <t>accept technology or be excluded</t>
  </si>
  <si>
    <t>afternoon on the dunes</t>
  </si>
  <si>
    <t>bee eater trio</t>
  </si>
  <si>
    <t xml:space="preserve"> Nature - Birds - Colour</t>
  </si>
  <si>
    <t>Best foot forward</t>
  </si>
  <si>
    <t>Chrome wheel</t>
  </si>
  <si>
    <t xml:space="preserve">Deserted </t>
  </si>
  <si>
    <t xml:space="preserve"> Colour - Landscapes with Human Elements</t>
  </si>
  <si>
    <t>drifting snake eyes</t>
  </si>
  <si>
    <t xml:space="preserve"> Sport Action - Colour </t>
  </si>
  <si>
    <t>Guttzeit Junior</t>
  </si>
  <si>
    <t xml:space="preserve"> Nature wildlife - excluding birds</t>
  </si>
  <si>
    <t>Howzit</t>
  </si>
  <si>
    <t xml:space="preserve"> Nature - Colour</t>
  </si>
  <si>
    <t>In persuit</t>
  </si>
  <si>
    <t xml:space="preserve"> Sport Action - Colour</t>
  </si>
  <si>
    <t xml:space="preserve"> Pictorial - Colour only</t>
  </si>
  <si>
    <t>Jack Daniels Dancers</t>
  </si>
  <si>
    <t xml:space="preserve"> Nature general (colour)</t>
  </si>
  <si>
    <t>Making eyes at me</t>
  </si>
  <si>
    <t xml:space="preserve">  Story Telling - Colour</t>
  </si>
  <si>
    <t>making pancake</t>
  </si>
  <si>
    <t>Mellow yellow</t>
  </si>
  <si>
    <t>COMVB</t>
  </si>
  <si>
    <t>Certificate of Merit - Vanderbijlpark Salon</t>
  </si>
  <si>
    <t>Category 4 - Wildlife</t>
  </si>
  <si>
    <t>Animals</t>
  </si>
  <si>
    <t>Mermaids pool</t>
  </si>
  <si>
    <t>m034086</t>
  </si>
  <si>
    <t>monster drift.jpg</t>
  </si>
  <si>
    <t xml:space="preserve"> Colour - Nature Landscapes</t>
  </si>
  <si>
    <t>orange storm clouds</t>
  </si>
  <si>
    <t>Pastel dawn</t>
  </si>
  <si>
    <t>Peace bro 1</t>
  </si>
  <si>
    <t xml:space="preserve"> NATURE (Wildlife and Birds)</t>
  </si>
  <si>
    <t>playing kids (1 of 1)</t>
  </si>
  <si>
    <t>Potholes storm</t>
  </si>
  <si>
    <t>Potholes sunrise hdr</t>
  </si>
  <si>
    <t>preparing bread</t>
  </si>
  <si>
    <t>Punk rocker bw</t>
  </si>
  <si>
    <t>roasting chessnuts 3 bw</t>
  </si>
  <si>
    <t>Rocky bay bw</t>
  </si>
  <si>
    <t>rudi 2</t>
  </si>
  <si>
    <t>scaring the crowd</t>
  </si>
  <si>
    <t>Shad fishing at Orange rocks</t>
  </si>
  <si>
    <t>Sharkstooth sunrise 4 (1 of 1)</t>
  </si>
  <si>
    <t>Smokin Yellow</t>
  </si>
  <si>
    <t>Street Dancing</t>
  </si>
  <si>
    <t xml:space="preserve"> Nature Landscapes</t>
  </si>
  <si>
    <t>Sunrise kk5</t>
  </si>
  <si>
    <t>HA_COM</t>
  </si>
  <si>
    <t>Certificate of Merit in Kalahari Salon</t>
  </si>
  <si>
    <t>the band</t>
  </si>
  <si>
    <t xml:space="preserve"> Black and White open</t>
  </si>
  <si>
    <t>The duel bw</t>
  </si>
  <si>
    <t>top seed.jpg</t>
  </si>
  <si>
    <t>EPCMEDAL</t>
  </si>
  <si>
    <t>Runner-up - Edenvale Medal - Edenvale Salon 2015</t>
  </si>
  <si>
    <t>Wind is up HDR (1 of 1)</t>
  </si>
  <si>
    <t xml:space="preserve"> Wildlife including Wild Birds</t>
  </si>
  <si>
    <t>Cape Griffon</t>
  </si>
  <si>
    <t>Taylor</t>
  </si>
  <si>
    <t>Ian</t>
  </si>
  <si>
    <t xml:space="preserve"> Nature - Birds only</t>
  </si>
  <si>
    <t>Landing Approach</t>
  </si>
  <si>
    <t>Lanner with Sandgrouse</t>
  </si>
  <si>
    <t>Red Sky</t>
  </si>
  <si>
    <t>An inquisitive frog</t>
  </si>
  <si>
    <t>Ingrid</t>
  </si>
  <si>
    <t>Moon landscape</t>
  </si>
  <si>
    <t>Sunset over the bushveld</t>
  </si>
  <si>
    <t>Tranquility at sunset</t>
  </si>
  <si>
    <t>Alarm call</t>
  </si>
  <si>
    <t>Battle of the Titans</t>
  </si>
  <si>
    <t>Beach at sunset</t>
  </si>
  <si>
    <t>Beach dawn</t>
  </si>
  <si>
    <t>Beauty and the beast</t>
  </si>
  <si>
    <t>Bird in plight</t>
  </si>
  <si>
    <t>Bowled</t>
  </si>
  <si>
    <t>Centre Rock at sunset</t>
  </si>
  <si>
    <t>Child of the surf</t>
  </si>
  <si>
    <t>Clash of the Titans</t>
  </si>
  <si>
    <t>Coming in to land</t>
  </si>
  <si>
    <t>Crescendo</t>
  </si>
  <si>
    <t>Nature - Wildlife Open</t>
  </si>
  <si>
    <t>Etosha dawn</t>
  </si>
  <si>
    <t>Etosha landscape</t>
  </si>
  <si>
    <t>Eye level runner</t>
  </si>
  <si>
    <t>Good morning Chobe</t>
  </si>
  <si>
    <t>Good morning Paris metro</t>
  </si>
  <si>
    <t>Guinea fowl supper</t>
  </si>
  <si>
    <t xml:space="preserve">Nature - birds only </t>
  </si>
  <si>
    <t>Half moon Bay</t>
  </si>
  <si>
    <t>He wants us to leave</t>
  </si>
  <si>
    <t>Homeless</t>
  </si>
  <si>
    <t>I said leave</t>
  </si>
  <si>
    <t>Left wing snatch</t>
  </si>
  <si>
    <t>COM_C</t>
  </si>
  <si>
    <t>Certificate of Merit Centurion</t>
  </si>
  <si>
    <t>My domain</t>
  </si>
  <si>
    <t>Paris metro</t>
  </si>
  <si>
    <t>KKKWPSSA</t>
  </si>
  <si>
    <t>Best image - PSSA Silver Medal - Krugersdorp Camera Club Salon</t>
  </si>
  <si>
    <t>Playtime</t>
  </si>
  <si>
    <t>Raptor bath time</t>
  </si>
  <si>
    <t>Silent hunter</t>
  </si>
  <si>
    <t>Straight bat</t>
  </si>
  <si>
    <t>Sunday morning Croatia</t>
  </si>
  <si>
    <t>Sunrise</t>
  </si>
  <si>
    <t xml:space="preserve"> Creative - Colour Digital</t>
  </si>
  <si>
    <t>Swan in space</t>
  </si>
  <si>
    <t>The explosive wave</t>
  </si>
  <si>
    <t>The nest builder</t>
  </si>
  <si>
    <t>The predator</t>
  </si>
  <si>
    <t>The Terminator</t>
  </si>
  <si>
    <t>Wave rider</t>
  </si>
  <si>
    <t>World Trade Centre</t>
  </si>
  <si>
    <t>Bus passing Big Ben</t>
  </si>
  <si>
    <t>Fallen leaves</t>
  </si>
  <si>
    <t>Flat out</t>
  </si>
  <si>
    <t>Houses of Parliament afternoon</t>
  </si>
  <si>
    <t>CLUBMEDAL</t>
  </si>
  <si>
    <t>Runner Up - West Rand Photographic Club Silver Medal</t>
  </si>
  <si>
    <t>Jellyfish</t>
  </si>
  <si>
    <t>St Pauls from Millennium Bridge</t>
  </si>
  <si>
    <t>Digital - Altered Reality</t>
  </si>
  <si>
    <t>African Fate</t>
  </si>
  <si>
    <t xml:space="preserve"> Africa Close - up</t>
  </si>
  <si>
    <t xml:space="preserve">Butterfly </t>
  </si>
  <si>
    <t>Jonathan</t>
  </si>
  <si>
    <t>Colour Twist</t>
  </si>
  <si>
    <t>Grasshopper Salute</t>
  </si>
  <si>
    <t>M034178</t>
  </si>
  <si>
    <t>Life Developing</t>
  </si>
  <si>
    <t>Many hands make light work</t>
  </si>
  <si>
    <t>morning has broken</t>
  </si>
  <si>
    <t>Judge's Choice</t>
  </si>
  <si>
    <t>New Life</t>
  </si>
  <si>
    <t>Smalltalk before dinner</t>
  </si>
  <si>
    <t>Sunrise Sani Pass</t>
  </si>
  <si>
    <t>Trapdoor SpiderI</t>
  </si>
  <si>
    <t>National Salon Acceptance</t>
  </si>
  <si>
    <t>A Perfect Winters Day</t>
  </si>
  <si>
    <t>Adjusting the Flame</t>
  </si>
  <si>
    <t>African Buffalo</t>
  </si>
  <si>
    <t xml:space="preserve">  Monochrome - Landscapes - Open</t>
  </si>
  <si>
    <t>Ancient Roots</t>
  </si>
  <si>
    <t>Ascending the Competition</t>
  </si>
  <si>
    <t>Back in Time</t>
  </si>
  <si>
    <t xml:space="preserve"> Animal Portrait</t>
  </si>
  <si>
    <t>Buffalo Portrait</t>
  </si>
  <si>
    <t xml:space="preserve"> Nature - Monochrome</t>
  </si>
  <si>
    <t>Buried by the Sands of Time</t>
  </si>
  <si>
    <t>Catfish for Dinner</t>
  </si>
  <si>
    <t>Champagne Morning</t>
  </si>
  <si>
    <t>Checking the Crown Line</t>
  </si>
  <si>
    <t>Chequered</t>
  </si>
  <si>
    <t>Contemplation</t>
  </si>
  <si>
    <t>Daisy House</t>
  </si>
  <si>
    <t>Dawn Take Off</t>
  </si>
  <si>
    <t>Delicate Daisies</t>
  </si>
  <si>
    <t>Desert Rain</t>
  </si>
  <si>
    <t xml:space="preserve"> Nature - Birds only - Colour</t>
  </si>
  <si>
    <t>Elegance</t>
  </si>
  <si>
    <t xml:space="preserve"> Nature - No Birds</t>
  </si>
  <si>
    <t>Elephant Bliss</t>
  </si>
  <si>
    <t>Evening Apostles</t>
  </si>
  <si>
    <t xml:space="preserve"> Human Portraiture</t>
  </si>
  <si>
    <t>Faces</t>
  </si>
  <si>
    <t xml:space="preserve"> PORTRAITS (Human) </t>
  </si>
  <si>
    <t>Feathered Beauty</t>
  </si>
  <si>
    <t>Field of Dreams</t>
  </si>
  <si>
    <t>Fields of Blue</t>
  </si>
  <si>
    <t>Fog at Lamberts Bay</t>
  </si>
  <si>
    <t>Framed by the Dune</t>
  </si>
  <si>
    <t>Framed by the Dune 2</t>
  </si>
  <si>
    <t>Fun in a Box</t>
  </si>
  <si>
    <t>Future Leader</t>
  </si>
  <si>
    <t xml:space="preserve"> Open - Colour Explosion</t>
  </si>
  <si>
    <t>Garlands for Sale</t>
  </si>
  <si>
    <t>Getting Ready for Take Off</t>
  </si>
  <si>
    <t>Gods Promise 2</t>
  </si>
  <si>
    <t>God's Promise 2</t>
  </si>
  <si>
    <t>Golden Doorway</t>
  </si>
  <si>
    <t>Golden Girl</t>
  </si>
  <si>
    <t>Harley Reflections</t>
  </si>
  <si>
    <t>Hopes and Dreams</t>
  </si>
  <si>
    <t>Images in Blue</t>
  </si>
  <si>
    <t>Just Doing my Job</t>
  </si>
  <si>
    <t>Karoo Skies</t>
  </si>
  <si>
    <t>Lamberts Bay</t>
  </si>
  <si>
    <t>Lift Off</t>
  </si>
  <si>
    <t xml:space="preserve"> OUR COUNTRY - COLOUR</t>
  </si>
  <si>
    <t>Maidens Attire</t>
  </si>
  <si>
    <t>Man and His Dog</t>
  </si>
  <si>
    <t>Misty Peace</t>
  </si>
  <si>
    <t>Moringa Cliffs</t>
  </si>
  <si>
    <t xml:space="preserve"> Nature - Colour only</t>
  </si>
  <si>
    <t>Mother Love</t>
  </si>
  <si>
    <t>Muddy Hands</t>
  </si>
  <si>
    <t>Natures Golden Spiral</t>
  </si>
  <si>
    <t>Nguni Portrait</t>
  </si>
  <si>
    <t>On the Edge of the Cliff</t>
  </si>
  <si>
    <t>Out in Front</t>
  </si>
  <si>
    <t>Out of the Shadows</t>
  </si>
  <si>
    <t>Perfect Landing Position</t>
  </si>
  <si>
    <t>Perfect Peace</t>
  </si>
  <si>
    <t>Quiver Tree Trio</t>
  </si>
  <si>
    <t>Rainbow Skies</t>
  </si>
  <si>
    <t>Ready to Go</t>
  </si>
  <si>
    <t xml:space="preserve"> Tabletop</t>
  </si>
  <si>
    <t>Revenge</t>
  </si>
  <si>
    <t>Rich and Poor</t>
  </si>
  <si>
    <t>Roots and Trees</t>
  </si>
  <si>
    <t>Shafts of Light</t>
  </si>
  <si>
    <t>Smoke Break</t>
  </si>
  <si>
    <t>Splash</t>
  </si>
  <si>
    <t>Sticks and Shadows</t>
  </si>
  <si>
    <t>Sunset Stroll</t>
  </si>
  <si>
    <t>Sweetly Serious</t>
  </si>
  <si>
    <t>Swinging in Pink</t>
  </si>
  <si>
    <t>The Dreamer</t>
  </si>
  <si>
    <t>The Sand Storm</t>
  </si>
  <si>
    <t>Tidal Splash</t>
  </si>
  <si>
    <t>Nature - excluding birds</t>
  </si>
  <si>
    <t>Time for a Bath 2</t>
  </si>
  <si>
    <t>Time Warp</t>
  </si>
  <si>
    <t>Vintage Engine</t>
  </si>
  <si>
    <t xml:space="preserve"> Nature -Wildlife</t>
  </si>
  <si>
    <t>Water Lily Hippo</t>
  </si>
  <si>
    <t>Windmills</t>
  </si>
  <si>
    <t>Dragonfly</t>
  </si>
  <si>
    <t>Dusty Mongoose</t>
  </si>
  <si>
    <t>Karoo Stars</t>
  </si>
  <si>
    <t>Peekaboo</t>
  </si>
  <si>
    <t xml:space="preserve"> Category 4 - OPEN</t>
  </si>
  <si>
    <t xml:space="preserve"> lines</t>
  </si>
  <si>
    <t>Bow tie</t>
  </si>
  <si>
    <t>canvas roof</t>
  </si>
  <si>
    <t xml:space="preserve"> People - Monochrome Digital</t>
  </si>
  <si>
    <t>Discussion</t>
  </si>
  <si>
    <t>drain cover moses madiba stadium</t>
  </si>
  <si>
    <t>lines</t>
  </si>
  <si>
    <t>lonely girl</t>
  </si>
  <si>
    <t>Look At Me</t>
  </si>
  <si>
    <t>modern skylight</t>
  </si>
  <si>
    <t>musikante</t>
  </si>
  <si>
    <t>orchids</t>
  </si>
  <si>
    <t>red red</t>
  </si>
  <si>
    <t>rocks in the sea</t>
  </si>
  <si>
    <t>roos</t>
  </si>
  <si>
    <t xml:space="preserve"> Macro - Colour</t>
  </si>
  <si>
    <t>roos in die dou</t>
  </si>
  <si>
    <t>seekoei</t>
  </si>
  <si>
    <t>stadium roof</t>
  </si>
  <si>
    <t>tulp2</t>
  </si>
  <si>
    <t>we wait</t>
  </si>
  <si>
    <t>White</t>
  </si>
  <si>
    <t xml:space="preserve"> E T in Madagascar</t>
  </si>
  <si>
    <t xml:space="preserve"> Sibling love</t>
  </si>
  <si>
    <t>1 - morning paddle</t>
  </si>
  <si>
    <t>5 star</t>
  </si>
  <si>
    <t>12 - rising sun on soft water</t>
  </si>
  <si>
    <t xml:space="preserve"> Photojournalism - Monochrome Digital</t>
  </si>
  <si>
    <t>a helping hand mono</t>
  </si>
  <si>
    <t>a snack</t>
  </si>
  <si>
    <t xml:space="preserve">a snack </t>
  </si>
  <si>
    <t>angry</t>
  </si>
  <si>
    <t>azelle free diving</t>
  </si>
  <si>
    <t>baboon</t>
  </si>
  <si>
    <t>baboon walk</t>
  </si>
  <si>
    <t>baring all 2</t>
  </si>
  <si>
    <t>beachwalk mono</t>
  </si>
  <si>
    <t>beautiful sunrise</t>
  </si>
  <si>
    <t xml:space="preserve"> Scapes (colour)</t>
  </si>
  <si>
    <t xml:space="preserve">Big rock  </t>
  </si>
  <si>
    <t>Big rock 2</t>
  </si>
  <si>
    <t>blue bottle</t>
  </si>
  <si>
    <t>boat beneath jetty</t>
  </si>
  <si>
    <t>bright green reed frog</t>
  </si>
  <si>
    <t>butterfly feeding</t>
  </si>
  <si>
    <t>caribe navigator</t>
  </si>
  <si>
    <t>Cayman yacht</t>
  </si>
  <si>
    <t>chameleon</t>
  </si>
  <si>
    <t>cheetahs in the flowers</t>
  </si>
  <si>
    <t>Chobe paddlers</t>
  </si>
  <si>
    <t>clipper at night</t>
  </si>
  <si>
    <t>clipper in the light</t>
  </si>
  <si>
    <t>connecting</t>
  </si>
  <si>
    <t>contemplating the next move</t>
  </si>
  <si>
    <t>crossing the river</t>
  </si>
  <si>
    <t>Wildlife including Wild Birds</t>
  </si>
  <si>
    <t>curly sky</t>
  </si>
  <si>
    <t>dawn anger</t>
  </si>
  <si>
    <t>deep diver 3</t>
  </si>
  <si>
    <t>deep diver b and w</t>
  </si>
  <si>
    <t>departing ship</t>
  </si>
  <si>
    <t>Category 1 - Panoramic Scapes</t>
  </si>
  <si>
    <t>digging</t>
  </si>
  <si>
    <t xml:space="preserve"> Our Country</t>
  </si>
  <si>
    <t>Doing the washing</t>
  </si>
  <si>
    <t>doing the washing</t>
  </si>
  <si>
    <t>drifter b and w 2</t>
  </si>
  <si>
    <t>drifting</t>
  </si>
  <si>
    <t>Photojournalism</t>
  </si>
  <si>
    <t>drifting b and w</t>
  </si>
  <si>
    <t>early morn fishing</t>
  </si>
  <si>
    <t>egrit b and w</t>
  </si>
  <si>
    <t>evening stroll</t>
  </si>
  <si>
    <t xml:space="preserve"> Theatre and Stage</t>
  </si>
  <si>
    <t>fat man with guitaar</t>
  </si>
  <si>
    <t>fat man with guitaar b and w</t>
  </si>
  <si>
    <t>fight to the death</t>
  </si>
  <si>
    <t>flames</t>
  </si>
  <si>
    <t>flamingo with ruffled feathers</t>
  </si>
  <si>
    <t>Certificate of Merit - Swartland</t>
  </si>
  <si>
    <t>forest patterns</t>
  </si>
  <si>
    <t>Nature - No Scapes</t>
  </si>
  <si>
    <t>frog on flower</t>
  </si>
  <si>
    <t>george at night</t>
  </si>
  <si>
    <t>georgetown nightscape</t>
  </si>
  <si>
    <t>getting a nose job</t>
  </si>
  <si>
    <t xml:space="preserve"> Birds of Africa</t>
  </si>
  <si>
    <t>giant stride</t>
  </si>
  <si>
    <t>Gippo</t>
  </si>
  <si>
    <t>giraffes</t>
  </si>
  <si>
    <t>grateful snack mono</t>
  </si>
  <si>
    <t>green beauty</t>
  </si>
  <si>
    <t>green reed frog</t>
  </si>
  <si>
    <t>Category D - Birds</t>
  </si>
  <si>
    <t>ground hornbill 3</t>
  </si>
  <si>
    <t xml:space="preserve"> Nature general (monochrome)</t>
  </si>
  <si>
    <t>hanging frog black and white</t>
  </si>
  <si>
    <t>harbour at night</t>
  </si>
  <si>
    <t>Harbour At Night</t>
  </si>
  <si>
    <t>Help mom I am falling</t>
  </si>
  <si>
    <t xml:space="preserve"> Emotion(s) - Colour only</t>
  </si>
  <si>
    <t>here I go</t>
  </si>
  <si>
    <t>heron angle with catfish</t>
  </si>
  <si>
    <t>Certificate of Merrit</t>
  </si>
  <si>
    <t>hippo yawn b and w</t>
  </si>
  <si>
    <t>holes in rocks</t>
  </si>
  <si>
    <t>Portraits Colour</t>
  </si>
  <si>
    <t>I love my feet</t>
  </si>
  <si>
    <t>in you go</t>
  </si>
  <si>
    <t>into the light b and w</t>
  </si>
  <si>
    <t>jacana moving</t>
  </si>
  <si>
    <t>jump</t>
  </si>
  <si>
    <t>Knysna yacht</t>
  </si>
  <si>
    <t>Knysna yacht pic</t>
  </si>
  <si>
    <t>letting the light in</t>
  </si>
  <si>
    <t xml:space="preserve"> Nature -Mammals only</t>
  </si>
  <si>
    <t>light on king</t>
  </si>
  <si>
    <t>lilac breasted rollers mating</t>
  </si>
  <si>
    <t>line to sun</t>
  </si>
  <si>
    <t>lines to clouds</t>
  </si>
  <si>
    <t>lines to sun</t>
  </si>
  <si>
    <t xml:space="preserve"> Low Key Photography - Monochrome</t>
  </si>
  <si>
    <t>lioness lowkey</t>
  </si>
  <si>
    <t>lone tree</t>
  </si>
  <si>
    <t>love my feet b and w</t>
  </si>
  <si>
    <t>low key ballerina portrait</t>
  </si>
  <si>
    <t>madagascan gheko 2</t>
  </si>
  <si>
    <t xml:space="preserve"> People of Africa</t>
  </si>
  <si>
    <t>Makora</t>
  </si>
  <si>
    <t>Male lion walking on river bank</t>
  </si>
  <si>
    <t>metal sliding towards me</t>
  </si>
  <si>
    <t>moody morning</t>
  </si>
  <si>
    <t xml:space="preserve">moody morning </t>
  </si>
  <si>
    <t>mother love</t>
  </si>
  <si>
    <t>mothers kiss</t>
  </si>
  <si>
    <t xml:space="preserve"> HUMAN PORTRAITS - MONOCHROME DIGITAL</t>
  </si>
  <si>
    <t>mothers kiss b and w</t>
  </si>
  <si>
    <t>mothers love</t>
  </si>
  <si>
    <t>moving faster</t>
  </si>
  <si>
    <t>natures incredible curves</t>
  </si>
  <si>
    <t>night trails</t>
  </si>
  <si>
    <t>old man biker</t>
  </si>
  <si>
    <t>on the look out</t>
  </si>
  <si>
    <t>over the top</t>
  </si>
  <si>
    <t>Best Image - PSSA Silver Award - Edenvale Salon 2015</t>
  </si>
  <si>
    <t>ox pecker on buffallo</t>
  </si>
  <si>
    <t>Nature - No Birds</t>
  </si>
  <si>
    <t>patterns in nature b and w</t>
  </si>
  <si>
    <t>pelican landing</t>
  </si>
  <si>
    <t>perfection of nature</t>
  </si>
  <si>
    <t>picture perfect</t>
  </si>
  <si>
    <t>pink scape</t>
  </si>
  <si>
    <t>Visual Art / Abstract</t>
  </si>
  <si>
    <t>ploughed fields</t>
  </si>
  <si>
    <t>potholes 2</t>
  </si>
  <si>
    <t xml:space="preserve"> PORTRAITS - Mono only</t>
  </si>
  <si>
    <t>pretty b and w</t>
  </si>
  <si>
    <t>queen of the night</t>
  </si>
  <si>
    <t>racing home</t>
  </si>
  <si>
    <t>Racing home black and white</t>
  </si>
  <si>
    <t>red ship</t>
  </si>
  <si>
    <t>red sun</t>
  </si>
  <si>
    <t>Returning home</t>
  </si>
  <si>
    <t>rising sun on rocks</t>
  </si>
  <si>
    <t>river taxi</t>
  </si>
  <si>
    <t>rock lines to beautiful sky</t>
  </si>
  <si>
    <t>rollers coupling</t>
  </si>
  <si>
    <t>CAT2de</t>
  </si>
  <si>
    <t>TPS Medal - Category Runner-up</t>
  </si>
  <si>
    <t>rough and smooth black and white</t>
  </si>
  <si>
    <t>sea creature in shell</t>
  </si>
  <si>
    <t>sibling love</t>
  </si>
  <si>
    <t>sitting pretty</t>
  </si>
  <si>
    <t>sitting pretty angle</t>
  </si>
  <si>
    <t>ski boat</t>
  </si>
  <si>
    <t>ski boat trail</t>
  </si>
  <si>
    <t>sliding into the corner</t>
  </si>
  <si>
    <t xml:space="preserve"> Photojournalism and Sport</t>
  </si>
  <si>
    <t>smoking 2 b and w</t>
  </si>
  <si>
    <t xml:space="preserve"> Category 2 - NATURE Ornithology</t>
  </si>
  <si>
    <t>snack time</t>
  </si>
  <si>
    <t>splashing wave</t>
  </si>
  <si>
    <t>starburst at night 2</t>
  </si>
  <si>
    <t>starburst lights nightscape</t>
  </si>
  <si>
    <t>streaky water and rocks</t>
  </si>
  <si>
    <t>sun on horizon</t>
  </si>
  <si>
    <t xml:space="preserve">Category 5 - Open  </t>
  </si>
  <si>
    <t>Highveld PhotoClub ( Certificate of Merits)</t>
  </si>
  <si>
    <t>sunburst</t>
  </si>
  <si>
    <t>sunrise cruiser</t>
  </si>
  <si>
    <t>Sunrise on soft water</t>
  </si>
  <si>
    <t>sunset cruise</t>
  </si>
  <si>
    <t>sunset fishing</t>
  </si>
  <si>
    <t>swirling around rocks</t>
  </si>
  <si>
    <t>Landscape</t>
  </si>
  <si>
    <t>texture in the sand b and w</t>
  </si>
  <si>
    <t>this is the South Africa I love</t>
  </si>
  <si>
    <t>Three Boats</t>
  </si>
  <si>
    <t>three in a row</t>
  </si>
  <si>
    <t>to work mono</t>
  </si>
  <si>
    <t>Traffic on the chobe</t>
  </si>
  <si>
    <t>view from leisure isle</t>
  </si>
  <si>
    <t>vulture 1</t>
  </si>
  <si>
    <t>vulture 2</t>
  </si>
  <si>
    <t>walking on river bank</t>
  </si>
  <si>
    <t>white water</t>
  </si>
  <si>
    <t>wings spread</t>
  </si>
  <si>
    <t xml:space="preserve">young cheetah </t>
  </si>
  <si>
    <t>yummy</t>
  </si>
  <si>
    <t>Kgalagadi Sunset</t>
  </si>
  <si>
    <t>Roach</t>
  </si>
  <si>
    <t>Keith</t>
  </si>
  <si>
    <t>The Duel</t>
  </si>
  <si>
    <t>Dik-dik portrait</t>
  </si>
  <si>
    <t>Pebble beach sunset</t>
  </si>
  <si>
    <t>Traditional Zulu blanket weaving</t>
  </si>
  <si>
    <t>black white dervish</t>
  </si>
  <si>
    <t>light trails</t>
  </si>
  <si>
    <t>malachite</t>
  </si>
  <si>
    <t>Seascape early morn 1 (1 of 1)</t>
  </si>
  <si>
    <t>Sunset over Ladies beach</t>
  </si>
  <si>
    <t>yellow drifting</t>
  </si>
  <si>
    <t>Frog on window</t>
  </si>
  <si>
    <t>A Rare Sight</t>
  </si>
  <si>
    <t>Nerissa Naidoo</t>
  </si>
  <si>
    <t>Ageing</t>
  </si>
  <si>
    <t>Balancing Act</t>
  </si>
  <si>
    <t>Bleakness Ahead</t>
  </si>
  <si>
    <t>No Club Specified</t>
  </si>
  <si>
    <t>Blowing Bubbles</t>
  </si>
  <si>
    <t>R</t>
  </si>
  <si>
    <t>Runner-up - RPS Silver Medal</t>
  </si>
  <si>
    <t>Book Club Geisha</t>
  </si>
  <si>
    <t>Altered Reality</t>
  </si>
  <si>
    <t>Buffalo Steak</t>
  </si>
  <si>
    <t>Contagious</t>
  </si>
  <si>
    <t>Crimson Sky</t>
  </si>
  <si>
    <t>Dinner</t>
  </si>
  <si>
    <t>Downside Up</t>
  </si>
  <si>
    <t>Dust Storm</t>
  </si>
  <si>
    <t xml:space="preserve">Dust Storm </t>
  </si>
  <si>
    <t>Fanning Feathers</t>
  </si>
  <si>
    <t>Flutter By</t>
  </si>
  <si>
    <t>Fly Spy</t>
  </si>
  <si>
    <t>SALONS</t>
  </si>
  <si>
    <t>Salon Category Runner Up</t>
  </si>
  <si>
    <t>Forsaken</t>
  </si>
  <si>
    <t>Frog Prince</t>
  </si>
  <si>
    <t>Giants of Africa</t>
  </si>
  <si>
    <t>Golden Daffodils</t>
  </si>
  <si>
    <t>Golden Light</t>
  </si>
  <si>
    <t>Gull in Flight</t>
  </si>
  <si>
    <t>Happy Holi</t>
  </si>
  <si>
    <t>He Loves Me Not</t>
  </si>
  <si>
    <t xml:space="preserve">Open Pictorial - Monochrome Only </t>
  </si>
  <si>
    <t xml:space="preserve"> Children</t>
  </si>
  <si>
    <t>Hide and Seek</t>
  </si>
  <si>
    <t>Into the Dark</t>
  </si>
  <si>
    <t>Into The Sunset</t>
  </si>
  <si>
    <t>Nerissa</t>
  </si>
  <si>
    <t>Legendry Jerry Kunene</t>
  </si>
  <si>
    <t>Lines of Time</t>
  </si>
  <si>
    <t>Looking Back</t>
  </si>
  <si>
    <t>Lost in Thought</t>
  </si>
  <si>
    <t>Majestic</t>
  </si>
  <si>
    <t>Missing Dad</t>
  </si>
  <si>
    <t>mkhulu</t>
  </si>
  <si>
    <t>Mothers Love</t>
  </si>
  <si>
    <t xml:space="preserve"> Monochrome Portrait</t>
  </si>
  <si>
    <t>My Catch</t>
  </si>
  <si>
    <t>My Mufasa</t>
  </si>
  <si>
    <t>My Star in Stripes</t>
  </si>
  <si>
    <t>MyBall</t>
  </si>
  <si>
    <t>Nkosi Sikelel iAfrika</t>
  </si>
  <si>
    <t>Oh No</t>
  </si>
  <si>
    <t>On Stage with JK</t>
  </si>
  <si>
    <t>Paige</t>
  </si>
  <si>
    <t>Panther</t>
  </si>
  <si>
    <t>Pelican Portrait</t>
  </si>
  <si>
    <t>Pensive</t>
  </si>
  <si>
    <t xml:space="preserve"> Nature (excluding birds)</t>
  </si>
  <si>
    <t>Perfect Symmetry</t>
  </si>
  <si>
    <t>Praying Hands</t>
  </si>
  <si>
    <t>Category 2 - Portraits</t>
  </si>
  <si>
    <t>Raising Me</t>
  </si>
  <si>
    <t>Rastafaria</t>
  </si>
  <si>
    <t>Red Eye</t>
  </si>
  <si>
    <t>Robber Fly</t>
  </si>
  <si>
    <t>Rocky Beach</t>
  </si>
  <si>
    <t>Shakin</t>
  </si>
  <si>
    <t>Singerman</t>
  </si>
  <si>
    <t>Splash Landing</t>
  </si>
  <si>
    <t>Splash of Love</t>
  </si>
  <si>
    <t>Staples City Skyline</t>
  </si>
  <si>
    <t>Streaks of Colour</t>
  </si>
  <si>
    <t>The Gaze</t>
  </si>
  <si>
    <t>The Life of Pencil</t>
  </si>
  <si>
    <t>The Other Side</t>
  </si>
  <si>
    <t>The Preacher</t>
  </si>
  <si>
    <t xml:space="preserve">Thirsty </t>
  </si>
  <si>
    <t xml:space="preserve"> Human Portraits</t>
  </si>
  <si>
    <t>This is Me</t>
  </si>
  <si>
    <t>Too Precious for Words</t>
  </si>
  <si>
    <t>Walking the Tightrope</t>
  </si>
  <si>
    <t>Wilderness Sunset</t>
  </si>
  <si>
    <t>Your Glory I See</t>
  </si>
  <si>
    <t>Cutie Pie</t>
  </si>
  <si>
    <t>It Rained on Me</t>
  </si>
  <si>
    <t>Lilacbreasted Roller</t>
  </si>
  <si>
    <t>Mcgovern</t>
  </si>
  <si>
    <t>Maddy</t>
  </si>
  <si>
    <t>Mexican Street Artist</t>
  </si>
  <si>
    <t>Opal Staircase</t>
  </si>
  <si>
    <t>Over The Seine</t>
  </si>
  <si>
    <t>Striped Mouse</t>
  </si>
  <si>
    <t>This is mine</t>
  </si>
  <si>
    <t>What am I thinking</t>
  </si>
  <si>
    <t>Harp over the Liffey in Dublin</t>
  </si>
  <si>
    <t>Locust 1</t>
  </si>
  <si>
    <t>04-042-At the end of the day NL-Piet.jpg</t>
  </si>
  <si>
    <t>Blue moon.jpg</t>
  </si>
  <si>
    <t>buddy.jpg</t>
  </si>
  <si>
    <t>Early Misty Morning</t>
  </si>
  <si>
    <t>early morning.jpg</t>
  </si>
  <si>
    <t>fun sun c.jpg</t>
  </si>
  <si>
    <t>King Of Beasts</t>
  </si>
  <si>
    <t>Marx</t>
  </si>
  <si>
    <t>Piet</t>
  </si>
  <si>
    <t>Landing .jpg</t>
  </si>
  <si>
    <t>Moses mabida.jpg</t>
  </si>
  <si>
    <t>orange rocks .jpg</t>
  </si>
  <si>
    <t>sunrize</t>
  </si>
  <si>
    <t>up up and away.jpg</t>
  </si>
  <si>
    <t>Zombie .jpg</t>
  </si>
  <si>
    <t>Father mother son</t>
  </si>
  <si>
    <t>Feather Light</t>
  </si>
  <si>
    <t>Lady at leisure</t>
  </si>
  <si>
    <t>Lady Of Leisure</t>
  </si>
  <si>
    <t>Morning parade</t>
  </si>
  <si>
    <t>Playing catch-up</t>
  </si>
  <si>
    <t>Plucking the guinea fowl</t>
  </si>
  <si>
    <t>Siblings</t>
  </si>
  <si>
    <t>Snatch and grab</t>
  </si>
  <si>
    <t>Strictly come dancing</t>
  </si>
  <si>
    <t xml:space="preserve">Blake </t>
  </si>
  <si>
    <t>Blakey</t>
  </si>
  <si>
    <t>Durban Lights</t>
  </si>
  <si>
    <t>Mountain sunrise</t>
  </si>
  <si>
    <t>One aim</t>
  </si>
  <si>
    <t>Smoke on the rocks</t>
  </si>
  <si>
    <t>Yellow Billed Kite</t>
  </si>
  <si>
    <t>Ipccru</t>
  </si>
  <si>
    <t>Runner Up - Ipcc Club Medal</t>
  </si>
  <si>
    <t>A Meal</t>
  </si>
  <si>
    <t>A meal</t>
  </si>
  <si>
    <t>Storm</t>
  </si>
  <si>
    <t>Hello There Tree Frog</t>
  </si>
  <si>
    <t>Technicolor buildings</t>
  </si>
  <si>
    <t>Yes that concerns me</t>
  </si>
  <si>
    <t>A drop of dew</t>
  </si>
  <si>
    <t>a surprise splash</t>
  </si>
  <si>
    <t>approaching storm kzn</t>
  </si>
  <si>
    <t>at splash rock</t>
  </si>
  <si>
    <t>breaker</t>
  </si>
  <si>
    <t>cloudy sunrise</t>
  </si>
  <si>
    <t>cross cover</t>
  </si>
  <si>
    <t xml:space="preserve"> NATURE - MONOCHROME</t>
  </si>
  <si>
    <t>dry mud</t>
  </si>
  <si>
    <t>early morning</t>
  </si>
  <si>
    <t>Nature - Birds only</t>
  </si>
  <si>
    <t>eating pelican</t>
  </si>
  <si>
    <t>eenvoud</t>
  </si>
  <si>
    <t>etosha zebra trio</t>
  </si>
  <si>
    <t>facing the storm</t>
  </si>
  <si>
    <t>NPCCOM</t>
  </si>
  <si>
    <t>NPC Certificate of Merit</t>
  </si>
  <si>
    <t>fire fighters</t>
  </si>
  <si>
    <t>Fochville sunset</t>
  </si>
  <si>
    <t>kokerboom and clouds</t>
  </si>
  <si>
    <t>late afternoon spray</t>
  </si>
  <si>
    <t>namibie local housing</t>
  </si>
  <si>
    <t>paniek</t>
  </si>
  <si>
    <t>purple beauty</t>
  </si>
  <si>
    <t>Rippled flower and yellow butterfly</t>
  </si>
  <si>
    <t>rock fishing</t>
  </si>
  <si>
    <t>rough and skinned</t>
  </si>
  <si>
    <t>round the island 2014</t>
  </si>
  <si>
    <t>sand dune</t>
  </si>
  <si>
    <t>Speeding lady 2</t>
  </si>
  <si>
    <t>5MB</t>
  </si>
  <si>
    <t>stormwolke op see</t>
  </si>
  <si>
    <t>sunrays and cloud</t>
  </si>
  <si>
    <t>the bikers toys</t>
  </si>
  <si>
    <t>the engine</t>
  </si>
  <si>
    <t>three drops</t>
  </si>
  <si>
    <t>tripple challenge</t>
  </si>
  <si>
    <t>vulture in the sky</t>
  </si>
  <si>
    <t>Category B - Altered Reality</t>
  </si>
  <si>
    <t>wagon wheels</t>
  </si>
  <si>
    <t>wave display</t>
  </si>
  <si>
    <t>white pelican</t>
  </si>
  <si>
    <t>Wind damage</t>
  </si>
  <si>
    <t>winter morning</t>
  </si>
  <si>
    <t>winter morning fog</t>
  </si>
  <si>
    <t>early morning splash</t>
  </si>
  <si>
    <t>me reed frog</t>
  </si>
  <si>
    <t>Me Reed Frog 2</t>
  </si>
  <si>
    <t>reed frog singing the blues</t>
  </si>
  <si>
    <t>Tranquillity</t>
  </si>
  <si>
    <t>wave at Sunrise</t>
  </si>
  <si>
    <t>Current Salons</t>
  </si>
  <si>
    <t>Contemporary / Altered Reality</t>
  </si>
  <si>
    <t>plover with catch</t>
  </si>
  <si>
    <t>Whistle Blower</t>
  </si>
  <si>
    <t>smashing the lip.jpg</t>
  </si>
  <si>
    <t>Aspirant young model</t>
  </si>
  <si>
    <t>Misty dawn</t>
  </si>
  <si>
    <t>Crab spider</t>
  </si>
  <si>
    <t xml:space="preserve">Jumping spider </t>
  </si>
  <si>
    <t>Eye of the Universe</t>
  </si>
  <si>
    <t>Bee on approach to wild iris</t>
  </si>
  <si>
    <t xml:space="preserve"> Wildlife Nature colour - manipulation not all</t>
  </si>
  <si>
    <t xml:space="preserve"> Open colour - manipulation allowed</t>
  </si>
  <si>
    <t xml:space="preserve"> Human Portraits mono - manipulation allowed</t>
  </si>
  <si>
    <t>Twilight</t>
  </si>
  <si>
    <t xml:space="preserve"> Scapes colour - manipulation allowed</t>
  </si>
  <si>
    <t>MFFC</t>
  </si>
  <si>
    <t>MFFC club medal for most outstanding photo</t>
  </si>
  <si>
    <t>Johannesburg</t>
  </si>
  <si>
    <t xml:space="preserve"> Nature Landscapes - Colour Digital</t>
  </si>
  <si>
    <t>Pre-Dawn3</t>
  </si>
  <si>
    <t>The Three Stooges</t>
  </si>
  <si>
    <t>Nature birds only</t>
  </si>
  <si>
    <t>Kolmanskop sunrise</t>
  </si>
  <si>
    <t>Lilac beauty</t>
  </si>
  <si>
    <t>Transport Monochrome</t>
  </si>
  <si>
    <t>Accepted</t>
  </si>
  <si>
    <t>Chev 1940</t>
  </si>
  <si>
    <t>Open Colour</t>
  </si>
  <si>
    <t>Chev 59</t>
  </si>
  <si>
    <t>Duet3</t>
  </si>
  <si>
    <t>Ramsgate sunrise5</t>
  </si>
  <si>
    <t>Ramsgate sunrise8</t>
  </si>
  <si>
    <t xml:space="preserve"> Architecture - Colour Digital</t>
  </si>
  <si>
    <t>Stadium11</t>
  </si>
  <si>
    <t xml:space="preserve"> Photo Travel - Colour Digita</t>
  </si>
  <si>
    <t xml:space="preserve"> Open monochrome - manipulation allowed</t>
  </si>
  <si>
    <t>Harley wheel bw.jpg</t>
  </si>
  <si>
    <t>Harley wheel.jpg</t>
  </si>
  <si>
    <t xml:space="preserve"> Macro - Colour Digital</t>
  </si>
  <si>
    <t>I am watching you</t>
  </si>
  <si>
    <t>Photojournalism including Sport</t>
  </si>
  <si>
    <t>Preening</t>
  </si>
  <si>
    <t>Punk rocker bw 2</t>
  </si>
  <si>
    <t>scape 1</t>
  </si>
  <si>
    <t>Standing proud 2.jpg</t>
  </si>
  <si>
    <t>Human Portraits</t>
  </si>
  <si>
    <t>Thombi.jpg</t>
  </si>
  <si>
    <t>Howard mono</t>
  </si>
  <si>
    <t>Llanberis pass</t>
  </si>
  <si>
    <t>Sport Colour</t>
  </si>
  <si>
    <t>Screaming tyres</t>
  </si>
  <si>
    <t>St Pauls Cathedral from Peters Hill</t>
  </si>
  <si>
    <t>Flaming Launch</t>
  </si>
  <si>
    <t>organ</t>
  </si>
  <si>
    <t>pink</t>
  </si>
  <si>
    <t>beach run</t>
  </si>
  <si>
    <t>calm waters</t>
  </si>
  <si>
    <t>Macro Colour</t>
  </si>
  <si>
    <t>chameleon 2</t>
  </si>
  <si>
    <t>early morning maiden</t>
  </si>
  <si>
    <t xml:space="preserve"> Pets mono monochrome - manipulation allowed</t>
  </si>
  <si>
    <t>heros run mono</t>
  </si>
  <si>
    <t>nat polo crosse champs 1</t>
  </si>
  <si>
    <t>purple gallinule peeping through the reeds</t>
  </si>
  <si>
    <t>rain on the sea</t>
  </si>
  <si>
    <t>sea mist</t>
  </si>
  <si>
    <t>what a job</t>
  </si>
  <si>
    <t>Aprouching storm</t>
  </si>
  <si>
    <t>orange sky and rocks</t>
  </si>
  <si>
    <t>Drinking Nectar</t>
  </si>
  <si>
    <t>Relish</t>
  </si>
  <si>
    <t>Shelly Beach sunrise</t>
  </si>
  <si>
    <t>Smoke and Mirrors</t>
  </si>
  <si>
    <t>Amanda.jpg</t>
  </si>
  <si>
    <t>Bangkok.</t>
  </si>
  <si>
    <t>Chatch the flippen ball</t>
  </si>
  <si>
    <t>Scape</t>
  </si>
  <si>
    <t>Seascape morning</t>
  </si>
  <si>
    <t>Graceful Lily stamen</t>
  </si>
  <si>
    <t>Looking up</t>
  </si>
  <si>
    <t>Bloody horsecart</t>
  </si>
  <si>
    <t>Vaaldam challenge</t>
  </si>
  <si>
    <t xml:space="preserve">5* to MB </t>
  </si>
  <si>
    <t>MB to MS</t>
  </si>
  <si>
    <t>1. Photo Categories:</t>
  </si>
  <si>
    <t>2. Advancement rules:</t>
  </si>
  <si>
    <t>AND</t>
  </si>
  <si>
    <t>A. Points</t>
  </si>
  <si>
    <t>B. Qualifying COM/Gold Awards</t>
  </si>
  <si>
    <t>C. Salon Awards</t>
  </si>
  <si>
    <t>D. Max COM/Gold per category</t>
  </si>
  <si>
    <t>* A &amp; B above are reset to zero on advancement to new star.</t>
  </si>
  <si>
    <t>3. Points</t>
  </si>
  <si>
    <t>Best in star</t>
  </si>
  <si>
    <t>Certificate of Merit (COM)</t>
  </si>
  <si>
    <t>Gold</t>
  </si>
  <si>
    <t>Silver</t>
  </si>
  <si>
    <t>Salon Winner</t>
  </si>
  <si>
    <t>Salon Runnerup</t>
  </si>
  <si>
    <t>Abbreviation</t>
  </si>
  <si>
    <t>Full name</t>
  </si>
  <si>
    <t>4. Judges scoring</t>
  </si>
  <si>
    <t>Master Bronze</t>
  </si>
  <si>
    <t>Master Silver</t>
  </si>
  <si>
    <t>Key:</t>
  </si>
  <si>
    <t>No Award</t>
  </si>
  <si>
    <t>Judges average score</t>
  </si>
  <si>
    <t>***Only 3 salon awards per image allowed.</t>
  </si>
  <si>
    <t>not one but two</t>
  </si>
  <si>
    <t>buffalo at sunrise</t>
  </si>
  <si>
    <t xml:space="preserve">Panic Stricken </t>
  </si>
  <si>
    <t>Namibia moonrise</t>
  </si>
  <si>
    <t>Oryx country</t>
  </si>
  <si>
    <t>Camoflague</t>
  </si>
  <si>
    <t>Caitlyn</t>
  </si>
  <si>
    <t xml:space="preserve"> Nature (Colour)</t>
  </si>
  <si>
    <t xml:space="preserve"> Open (Colour) </t>
  </si>
  <si>
    <t>Droplet</t>
  </si>
  <si>
    <t xml:space="preserve"> Macro and Close-up (Colour) </t>
  </si>
  <si>
    <t>Reflection</t>
  </si>
  <si>
    <t>Deverish duo</t>
  </si>
  <si>
    <t xml:space="preserve"> Open-Mono</t>
  </si>
  <si>
    <t xml:space="preserve"> Open Colour Digital</t>
  </si>
  <si>
    <t>Re entry.jpg</t>
  </si>
  <si>
    <t xml:space="preserve"> Scapes Colour Digital</t>
  </si>
  <si>
    <t>Kommetjie Sunset 1</t>
  </si>
  <si>
    <t xml:space="preserve"> Nature Open Colour Digital (no Scapes) </t>
  </si>
  <si>
    <t>CERTIFICATE OF MERIT</t>
  </si>
  <si>
    <t>Variable Sunbird</t>
  </si>
  <si>
    <t xml:space="preserve"> Visual Art Colour Digital</t>
  </si>
  <si>
    <t>Marilyn Monroe</t>
  </si>
  <si>
    <t>The tidal challenge</t>
  </si>
  <si>
    <t>Montenegro</t>
  </si>
  <si>
    <t>Gradac</t>
  </si>
  <si>
    <t>Photo Travel</t>
  </si>
  <si>
    <t xml:space="preserve"> Human Portraits (Colour) </t>
  </si>
  <si>
    <t>Howard</t>
  </si>
  <si>
    <t>Newgrange portal to the faerie kingdom</t>
  </si>
  <si>
    <t>Quality time</t>
  </si>
  <si>
    <t>Scapes (Colour)</t>
  </si>
  <si>
    <t>buffalo at the wterhole</t>
  </si>
  <si>
    <t>just like mom</t>
  </si>
  <si>
    <t>perfect profile</t>
  </si>
  <si>
    <t xml:space="preserve"> Open Monochrome Digital</t>
  </si>
  <si>
    <t>race to goal (mono)</t>
  </si>
  <si>
    <t>racing for the goals</t>
  </si>
  <si>
    <t>texture in the rocks and sand</t>
  </si>
  <si>
    <t>yellow reflection</t>
  </si>
  <si>
    <t>Hyena</t>
  </si>
  <si>
    <t>1 leg down</t>
  </si>
  <si>
    <t>clown calling bw</t>
  </si>
  <si>
    <t>hitching a ride</t>
  </si>
  <si>
    <t>oslo beach sunset</t>
  </si>
  <si>
    <t>Enkaji</t>
  </si>
  <si>
    <t xml:space="preserve"> Human Portrait Colour Digital</t>
  </si>
  <si>
    <t>Maasai Elder</t>
  </si>
  <si>
    <t>Mating Butterflies</t>
  </si>
  <si>
    <t>Mirrored Beauty</t>
  </si>
  <si>
    <t>Treesome</t>
  </si>
  <si>
    <t xml:space="preserve">Seascape morning </t>
  </si>
  <si>
    <t>Star coral skeleton</t>
  </si>
  <si>
    <t>Hi there Tree Frog</t>
  </si>
  <si>
    <t>Winter morning fog</t>
  </si>
  <si>
    <t>SALONi</t>
  </si>
  <si>
    <t>Sutton, Malcolm</t>
  </si>
  <si>
    <t>a little push from mom</t>
  </si>
  <si>
    <t>Malcolm</t>
  </si>
  <si>
    <t>Sutton</t>
  </si>
  <si>
    <t>malcolmwsutton@gmail.com</t>
  </si>
  <si>
    <t>Middelburg</t>
  </si>
  <si>
    <t>Macro (Colour)</t>
  </si>
  <si>
    <t>Eye to eye</t>
  </si>
  <si>
    <t>Wildlife (Colour)</t>
  </si>
  <si>
    <t>Processionary Caterpillar</t>
  </si>
  <si>
    <t>Cape Town</t>
  </si>
  <si>
    <t xml:space="preserve"> Open Digital</t>
  </si>
  <si>
    <t>Ballet of the lilies</t>
  </si>
  <si>
    <t>Certificate of merit</t>
  </si>
  <si>
    <t>Marilyn Monroe 2</t>
  </si>
  <si>
    <t xml:space="preserve"> Photojournalism Digital</t>
  </si>
  <si>
    <t>The surf was challenging</t>
  </si>
  <si>
    <t>great pick up</t>
  </si>
  <si>
    <t xml:space="preserve"> Macro Digital</t>
  </si>
  <si>
    <t>mollusc</t>
  </si>
  <si>
    <t>national polo crosse champs</t>
  </si>
  <si>
    <t>two locusts</t>
  </si>
  <si>
    <t>Photo Journalism (Colour)</t>
  </si>
  <si>
    <t>A Mender</t>
  </si>
  <si>
    <t>Open (Colour)</t>
  </si>
  <si>
    <t>Striped Eye Fly</t>
  </si>
  <si>
    <t>Namibian landscape</t>
  </si>
  <si>
    <t>Malcolm Sutton</t>
  </si>
  <si>
    <t>Print Steward: Henry Oppel</t>
  </si>
  <si>
    <t>rocks and seascape</t>
  </si>
  <si>
    <t>Scapes - colour</t>
  </si>
  <si>
    <t>Monochrome Portrait</t>
  </si>
  <si>
    <t>Thombi bw.jpg</t>
  </si>
  <si>
    <t>Photojournalism incl. Sport - colour</t>
  </si>
  <si>
    <t>Wildlife - Colour</t>
  </si>
  <si>
    <t>Ireland</t>
  </si>
  <si>
    <t>April giving me a hard stare…</t>
  </si>
  <si>
    <t>Auberge de la Bonne Franquette</t>
  </si>
  <si>
    <t>Gannet over Little Skellig</t>
  </si>
  <si>
    <t>Katie mono</t>
  </si>
  <si>
    <t>Vervet Challenge</t>
  </si>
  <si>
    <t>Weaver inverted</t>
  </si>
  <si>
    <t>Wishing for summer</t>
  </si>
  <si>
    <t>Macro - Colour</t>
  </si>
  <si>
    <t>national polo crosse champs 1</t>
  </si>
  <si>
    <t>Cuckoo Bee</t>
  </si>
  <si>
    <t>Desert splendour</t>
  </si>
  <si>
    <t>Jumping Spider 3</t>
  </si>
  <si>
    <t>paddle skiing mono</t>
  </si>
  <si>
    <t>piet@kznphotographers.com</t>
  </si>
  <si>
    <t>Bug Off</t>
  </si>
  <si>
    <t>Rainbow Droplet</t>
  </si>
  <si>
    <t>some drops.jpg</t>
  </si>
  <si>
    <t>accounts@lawnmowerplace.co.za</t>
  </si>
  <si>
    <t xml:space="preserve"> Photojournalism and Sport - Colour</t>
  </si>
  <si>
    <t>KKKACC</t>
  </si>
  <si>
    <t>Acceptance - Krugersdorp Salon</t>
  </si>
  <si>
    <t>Lady riders</t>
  </si>
  <si>
    <t xml:space="preserve">  Open - Colour</t>
  </si>
  <si>
    <t>Blowing in the wind</t>
  </si>
  <si>
    <t>Maitland</t>
  </si>
  <si>
    <t>Nature projected images</t>
  </si>
  <si>
    <t>Open projected images</t>
  </si>
  <si>
    <t xml:space="preserve"> MONOCHROME - Open</t>
  </si>
  <si>
    <t xml:space="preserve"> STREET PHOTOGRAPHY - Colour and or Monochrome</t>
  </si>
  <si>
    <t>Going home</t>
  </si>
  <si>
    <t xml:space="preserve"> CREATIVE ART - Colour</t>
  </si>
  <si>
    <t>Two up</t>
  </si>
  <si>
    <t>Chasing the Ball</t>
  </si>
  <si>
    <t>Orrel</t>
  </si>
  <si>
    <t>Day break 2</t>
  </si>
  <si>
    <t>dervish duo bw2 (1 of 1).jpg</t>
  </si>
  <si>
    <t>sea and sky meet.jpg</t>
  </si>
  <si>
    <t xml:space="preserve"> Human Portraits - Colour</t>
  </si>
  <si>
    <t>Smelling the flowers.jpg</t>
  </si>
  <si>
    <t>Droplet universe</t>
  </si>
  <si>
    <t>Colours of the rain</t>
  </si>
  <si>
    <t xml:space="preserve"> SCAPES (URBAN and or RURAL) - Colour</t>
  </si>
  <si>
    <t>Crystal Rock</t>
  </si>
  <si>
    <t xml:space="preserve"> NATURE - Colour</t>
  </si>
  <si>
    <t>Great catch</t>
  </si>
  <si>
    <t>Posters not allowed</t>
  </si>
  <si>
    <t>Shanghai skyline</t>
  </si>
  <si>
    <t>Tranquil sea</t>
  </si>
  <si>
    <t>big stretch</t>
  </si>
  <si>
    <t>master bronze</t>
  </si>
  <si>
    <t>Buffalo at sunrise</t>
  </si>
  <si>
    <t xml:space="preserve"> Wildlife - Colour</t>
  </si>
  <si>
    <t>buffalo at the waterhole</t>
  </si>
  <si>
    <t>cappuccino</t>
  </si>
  <si>
    <t>Just like mom</t>
  </si>
  <si>
    <t>kite surfers returning</t>
  </si>
  <si>
    <t>Molten water</t>
  </si>
  <si>
    <t>surging forward</t>
  </si>
  <si>
    <t>The fruit seller</t>
  </si>
  <si>
    <t>A Winner</t>
  </si>
  <si>
    <t>Blowing bubbles</t>
  </si>
  <si>
    <t>Mothers love</t>
  </si>
  <si>
    <t>My catch</t>
  </si>
  <si>
    <t xml:space="preserve">Panic stricken </t>
  </si>
  <si>
    <t>Rays of Hope</t>
  </si>
  <si>
    <t>The Butterfly</t>
  </si>
  <si>
    <t>The life of pencil</t>
  </si>
  <si>
    <t>The preacher</t>
  </si>
  <si>
    <t>Wildlife (Excluding Birds) - Colour Only</t>
  </si>
  <si>
    <t>BFK SALON - ACCEPTANCE</t>
  </si>
  <si>
    <t>hello</t>
  </si>
  <si>
    <t>BFK SALON - CERTIFICATE OF MERIT</t>
  </si>
  <si>
    <t>Human Portrait - Colour Only</t>
  </si>
  <si>
    <t>Wildlife - Birds Only Colour Only</t>
  </si>
  <si>
    <t>Prey for me</t>
  </si>
  <si>
    <t>The balancing act</t>
  </si>
  <si>
    <t>determined stride</t>
  </si>
  <si>
    <t>Macro - Colour Only</t>
  </si>
  <si>
    <t>in the water</t>
  </si>
  <si>
    <t>kung fu in the rain</t>
  </si>
  <si>
    <t>molten water</t>
  </si>
  <si>
    <t>roller in flight</t>
  </si>
  <si>
    <t>cricket on grass seeds</t>
  </si>
  <si>
    <t>Floating Droplet</t>
  </si>
  <si>
    <t>Hover Fly</t>
  </si>
  <si>
    <t>The Lookout</t>
  </si>
  <si>
    <t>Tanya Nadauld</t>
  </si>
  <si>
    <t>** Salon awards - from 5 star onwards, the requirement is for new salons.</t>
  </si>
  <si>
    <t>Nadauld, Tanya</t>
  </si>
  <si>
    <t>dave-joy@mweb.co.za</t>
  </si>
  <si>
    <t>joysmullin@gmail.com</t>
  </si>
  <si>
    <t>Tanya</t>
  </si>
  <si>
    <t>Nadauld</t>
  </si>
  <si>
    <t>tnadauld@yahoo.com</t>
  </si>
  <si>
    <t xml:space="preserve">  Open - Monochrome</t>
  </si>
  <si>
    <t xml:space="preserve"> Sports - Colour</t>
  </si>
  <si>
    <t xml:space="preserve">  Nature excluding birds - Colour</t>
  </si>
  <si>
    <t xml:space="preserve">  Nature Birds - Colour</t>
  </si>
  <si>
    <t>Scratch there please</t>
  </si>
  <si>
    <t>battling for the ball</t>
  </si>
  <si>
    <t>just like mom mono</t>
  </si>
  <si>
    <t>out manouvered</t>
  </si>
  <si>
    <t>pelican with fish</t>
  </si>
  <si>
    <t>Drowning the Demons</t>
  </si>
  <si>
    <t>Craig Botha</t>
  </si>
  <si>
    <t>Botha, Craig</t>
  </si>
  <si>
    <t>backlit spoonbill</t>
  </si>
  <si>
    <t>Salt Rock Predawn 3</t>
  </si>
  <si>
    <t>behrens.karien0@gmail.com</t>
  </si>
  <si>
    <t>M037643</t>
  </si>
  <si>
    <t>Vanderbijlpark</t>
  </si>
  <si>
    <t>Nature (excluding Scapes) - Colour</t>
  </si>
  <si>
    <t>Pink tulp</t>
  </si>
  <si>
    <t>Photo Challenge</t>
  </si>
  <si>
    <t xml:space="preserve"> PDI - Scapes Colour</t>
  </si>
  <si>
    <t>Sunrise reflection</t>
  </si>
  <si>
    <t>Scapes - Colour</t>
  </si>
  <si>
    <t>SSCC</t>
  </si>
  <si>
    <t>Canelands morning</t>
  </si>
  <si>
    <t>Dawn lift off</t>
  </si>
  <si>
    <t xml:space="preserve"> Portraiture - Monochrome</t>
  </si>
  <si>
    <t>Dreaming</t>
  </si>
  <si>
    <t>On guard</t>
  </si>
  <si>
    <t>Shanghai bright lights</t>
  </si>
  <si>
    <t>Silver water</t>
  </si>
  <si>
    <t>The potters touch</t>
  </si>
  <si>
    <t>Son en See</t>
  </si>
  <si>
    <t>Pumakale sunset 2..jpg</t>
  </si>
  <si>
    <t>scape lunar</t>
  </si>
  <si>
    <t xml:space="preserve"> PDI Nature - Colour</t>
  </si>
  <si>
    <t>Cormorant catch</t>
  </si>
  <si>
    <t xml:space="preserve"> PDI - Creative - Colour</t>
  </si>
  <si>
    <t>Gold medal gymnast</t>
  </si>
  <si>
    <t xml:space="preserve"> PDI - Open - Colour</t>
  </si>
  <si>
    <t>Just reflecting</t>
  </si>
  <si>
    <t>King of the Castle</t>
  </si>
  <si>
    <t>PJ and Sport - Colour</t>
  </si>
  <si>
    <t>One of the Youngest</t>
  </si>
  <si>
    <t>Sand Ripples</t>
  </si>
  <si>
    <t>Shanghai by Night</t>
  </si>
  <si>
    <t>Shanghai Skyline</t>
  </si>
  <si>
    <t>Wedding Day Beauty</t>
  </si>
  <si>
    <t>Buskers at Covent Garden London</t>
  </si>
  <si>
    <t>buskers covent garden</t>
  </si>
  <si>
    <t>Open - Colour</t>
  </si>
  <si>
    <t>reflections</t>
  </si>
  <si>
    <t xml:space="preserve"> PDI - Open - Monochrome</t>
  </si>
  <si>
    <t>buffalo chasing wildebeest mono</t>
  </si>
  <si>
    <t>the horn is only fibre mono</t>
  </si>
  <si>
    <t>Kingfisher challenge</t>
  </si>
  <si>
    <t>Kingfisher competition</t>
  </si>
  <si>
    <t>Purple Heron feast</t>
  </si>
  <si>
    <t xml:space="preserve"> PDI - Human Portraits - Colour</t>
  </si>
  <si>
    <t>A Crooked Smile</t>
  </si>
  <si>
    <t>Portraiture - Colour</t>
  </si>
  <si>
    <t>Pelican Splash</t>
  </si>
  <si>
    <t>The Honeymoon</t>
  </si>
  <si>
    <t>The coconuts</t>
  </si>
  <si>
    <t>Namib</t>
  </si>
  <si>
    <t>Bill the horny</t>
  </si>
  <si>
    <t>Moody Blues at Sea</t>
  </si>
  <si>
    <t>Nico Ebersohn</t>
  </si>
  <si>
    <t>colourful rocks sea and sky</t>
  </si>
  <si>
    <t>Cheetah Look Outs 2</t>
  </si>
  <si>
    <t>Pontiac 1940</t>
  </si>
  <si>
    <t xml:space="preserve"> Wildlife including Wild Birds - Colour Only</t>
  </si>
  <si>
    <t xml:space="preserve"> Macro - Colour only</t>
  </si>
  <si>
    <t xml:space="preserve"> Sport Action Photograph - Colour only</t>
  </si>
  <si>
    <t>Peace spider</t>
  </si>
  <si>
    <t xml:space="preserve"> Scapes - Colour and Monochrome</t>
  </si>
  <si>
    <t>Open - Monochrome</t>
  </si>
  <si>
    <t>Crocky</t>
  </si>
  <si>
    <t xml:space="preserve"> Manipulated Nature - Colour and Monochrome</t>
  </si>
  <si>
    <t>Dragon2</t>
  </si>
  <si>
    <t xml:space="preserve"> Cityscapes (Colour)</t>
  </si>
  <si>
    <t>Golden mile 2 HR.jpg</t>
  </si>
  <si>
    <t>Kahn 4 bw.jpg</t>
  </si>
  <si>
    <t xml:space="preserve"> Open (Colour)</t>
  </si>
  <si>
    <t>pier 1 HR.jpg</t>
  </si>
  <si>
    <t>scape 1 hr..jpg</t>
  </si>
  <si>
    <t>Close to the edge</t>
  </si>
  <si>
    <t>Morning Sky</t>
  </si>
  <si>
    <t>Cliff  top contest</t>
  </si>
  <si>
    <t>Open - Colour Only</t>
  </si>
  <si>
    <t>Moses had a big stick</t>
  </si>
  <si>
    <t>The Road to extinction</t>
  </si>
  <si>
    <t>Another Galaxy</t>
  </si>
  <si>
    <t>Oil on Water</t>
  </si>
  <si>
    <t xml:space="preserve"> Human Portraiture - Colour and Monochrome</t>
  </si>
  <si>
    <t>azalea</t>
  </si>
  <si>
    <t>sunrise over the lagoon</t>
  </si>
  <si>
    <t>PSSA Silver Medal</t>
  </si>
  <si>
    <t>coming down</t>
  </si>
  <si>
    <t>criss cross lines in rocks</t>
  </si>
  <si>
    <t>dark clouds over bright rocks</t>
  </si>
  <si>
    <t>george scape</t>
  </si>
  <si>
    <t>Guana licking pic</t>
  </si>
  <si>
    <t>Iguana portrait</t>
  </si>
  <si>
    <t>Iguana sticking tongue out pic</t>
  </si>
  <si>
    <t>patterned rocks to sky</t>
  </si>
  <si>
    <t xml:space="preserve"> Wildlife - birds only (Colour)</t>
  </si>
  <si>
    <t>soft light on rocks and water</t>
  </si>
  <si>
    <t>African Black Oystercatcher Arriving</t>
  </si>
  <si>
    <t xml:space="preserve">Half-collared Kingfisher </t>
  </si>
  <si>
    <t xml:space="preserve"> Wildlife - excluding birds (Colour) </t>
  </si>
  <si>
    <t>Bronze Baby</t>
  </si>
  <si>
    <t>The Warrior</t>
  </si>
  <si>
    <t>Babe in the woods</t>
  </si>
  <si>
    <t>Fly catcher</t>
  </si>
  <si>
    <t>Jumping spider</t>
  </si>
  <si>
    <t>Losted Zebra</t>
  </si>
  <si>
    <t>Misty Forest 2</t>
  </si>
  <si>
    <t>Jacques Grobler</t>
  </si>
  <si>
    <t>Joan Darcy</t>
  </si>
  <si>
    <t>Michael  Nadauld</t>
  </si>
  <si>
    <t>Grobler, Jacques</t>
  </si>
  <si>
    <t xml:space="preserve">Nadauld, Michael </t>
  </si>
  <si>
    <t>tulip poster</t>
  </si>
  <si>
    <t>Pied Kingfisher Interaction 2</t>
  </si>
  <si>
    <t>Grobler</t>
  </si>
  <si>
    <t>grobler13@gmail.com</t>
  </si>
  <si>
    <t>Port Elizabeth</t>
  </si>
  <si>
    <t xml:space="preserve"> Open Monochrome</t>
  </si>
  <si>
    <t>Wiel nagfoto - mono</t>
  </si>
  <si>
    <t xml:space="preserve"> Nature Colour</t>
  </si>
  <si>
    <t>Dragon3</t>
  </si>
  <si>
    <t xml:space="preserve"> Open Colour</t>
  </si>
  <si>
    <t>Evil Eye</t>
  </si>
  <si>
    <t>Stomp op Rots</t>
  </si>
  <si>
    <t>anchored 2</t>
  </si>
  <si>
    <t>PFK</t>
  </si>
  <si>
    <t>crazy sky 2.jpg</t>
  </si>
  <si>
    <t xml:space="preserve"> Visual Art - Creative - Colour</t>
  </si>
  <si>
    <t>crazy sky 3.jpg</t>
  </si>
  <si>
    <t>Moyo nightscene bw.jpg</t>
  </si>
  <si>
    <t>Squacco Heron 2</t>
  </si>
  <si>
    <t xml:space="preserve"> Photo Journalism - Colour</t>
  </si>
  <si>
    <t>close encounter on a game drive</t>
  </si>
  <si>
    <t xml:space="preserve">  Nature (including Scapes) - Colour </t>
  </si>
  <si>
    <t>sunrise lines</t>
  </si>
  <si>
    <t>Piggy Back</t>
  </si>
  <si>
    <t>A whiter shade of pale</t>
  </si>
  <si>
    <t>Katz 3</t>
  </si>
  <si>
    <t>Darcy, Joan</t>
  </si>
  <si>
    <t>Canon Wheel</t>
  </si>
  <si>
    <t>rhonasellschop@gmail.com</t>
  </si>
  <si>
    <t>M033989</t>
  </si>
  <si>
    <t>M033973</t>
  </si>
  <si>
    <t>Nico</t>
  </si>
  <si>
    <t>Ebersohn</t>
  </si>
  <si>
    <t>nicoebersohn@gmail.com</t>
  </si>
  <si>
    <t xml:space="preserve"> Open - Colour PDI (Excl Nature and Scapes)</t>
  </si>
  <si>
    <t>PSSA 10th Up&amp;Coming</t>
  </si>
  <si>
    <t xml:space="preserve"> SECTION 1 - JUNIOR Nature</t>
  </si>
  <si>
    <t>Cheetah Look Outs</t>
  </si>
  <si>
    <t>Open - Colour only</t>
  </si>
  <si>
    <t>Dawn Lift Off</t>
  </si>
  <si>
    <t xml:space="preserve"> Scapes Monochrome PDI</t>
  </si>
  <si>
    <t>Kinderdijk 2</t>
  </si>
  <si>
    <t>Scapes - Monochrome</t>
  </si>
  <si>
    <t>Nature - Colour only</t>
  </si>
  <si>
    <t>Peace Spider</t>
  </si>
  <si>
    <t>Scary Alley</t>
  </si>
  <si>
    <t xml:space="preserve"> Open Mono PDI (Excl Nature and Scapes)</t>
  </si>
  <si>
    <t>Sky arch</t>
  </si>
  <si>
    <t>Sky Arch</t>
  </si>
  <si>
    <t>Waiting</t>
  </si>
  <si>
    <t>Where eagles dare</t>
  </si>
  <si>
    <t>Golden Surise</t>
  </si>
  <si>
    <t>Michelle3</t>
  </si>
  <si>
    <t>Anchored 2.Jpg</t>
  </si>
  <si>
    <t>anchoured.jpg</t>
  </si>
  <si>
    <t>Kahn Stretch Bw 2.Jpg</t>
  </si>
  <si>
    <t>shaekstooth 4 bw.jpg</t>
  </si>
  <si>
    <t>PSSA BRZ</t>
  </si>
  <si>
    <t>PSSA Bronze Medal Category Winner</t>
  </si>
  <si>
    <t xml:space="preserve"> SECTION 1 - JUNIOR Open</t>
  </si>
  <si>
    <t>Pied Kingfisher Interaction</t>
  </si>
  <si>
    <t xml:space="preserve"> Nature - Colour PDI (Excluding Scapes)</t>
  </si>
  <si>
    <t>Great Catch</t>
  </si>
  <si>
    <t>Roots And Trees</t>
  </si>
  <si>
    <t xml:space="preserve">Altered reality - Colour only </t>
  </si>
  <si>
    <t>Smoky Rose</t>
  </si>
  <si>
    <t>Randburg</t>
  </si>
  <si>
    <t xml:space="preserve"> Philia - People in their environment</t>
  </si>
  <si>
    <t>Tulip Poster</t>
  </si>
  <si>
    <t xml:space="preserve"> Storge - Family</t>
  </si>
  <si>
    <t>love</t>
  </si>
  <si>
    <t>Mono Swirl</t>
  </si>
  <si>
    <t>Pelican With Fish</t>
  </si>
  <si>
    <t>this is the South Africa I love 2</t>
  </si>
  <si>
    <t>Half-collared Kingfisher in flight</t>
  </si>
  <si>
    <t>An Old Smoker</t>
  </si>
  <si>
    <t>Cold Out There</t>
  </si>
  <si>
    <t>Count my Teeth</t>
  </si>
  <si>
    <t>Juvenile Jacana</t>
  </si>
  <si>
    <t xml:space="preserve"> Agape - Portraiture</t>
  </si>
  <si>
    <t>Bluff Camera Club Bronze Medal</t>
  </si>
  <si>
    <t>Paper Smoker</t>
  </si>
  <si>
    <t>Pretty Woman</t>
  </si>
  <si>
    <t>Shades Of Blue</t>
  </si>
  <si>
    <t>Arctic Hunter</t>
  </si>
  <si>
    <t xml:space="preserve">My Car </t>
  </si>
  <si>
    <t>Barn Owl Portrait</t>
  </si>
  <si>
    <t>Winter Morning Fog</t>
  </si>
  <si>
    <t>Ebersohn, Nico</t>
  </si>
  <si>
    <t>fluffed up</t>
  </si>
  <si>
    <t>lines and swirls</t>
  </si>
  <si>
    <t>anchored 2.jpg</t>
  </si>
  <si>
    <t>Carlien Oberholzer</t>
  </si>
  <si>
    <t>Ken Etberg</t>
  </si>
  <si>
    <t>Oberholzer, Carlien</t>
  </si>
  <si>
    <t>Etberg, Ken</t>
  </si>
  <si>
    <t>Contemporary - Artistic</t>
  </si>
  <si>
    <t>African Beauty</t>
  </si>
  <si>
    <t>smoke break.jpg</t>
  </si>
  <si>
    <t>13  leading the pack.jpg</t>
  </si>
  <si>
    <t>Stadium abstract</t>
  </si>
  <si>
    <t>Peul met rooi sade</t>
  </si>
  <si>
    <t>iantay@telkomsa.net</t>
  </si>
  <si>
    <t>Storm clouds gather</t>
  </si>
  <si>
    <t>The one that got away</t>
  </si>
  <si>
    <t>Desperate for Rain</t>
  </si>
  <si>
    <t>Carlien</t>
  </si>
  <si>
    <t>Oberholzer</t>
  </si>
  <si>
    <t>Carlienphotography@yahoo.com</t>
  </si>
  <si>
    <t>Ken</t>
  </si>
  <si>
    <t>Etberg</t>
  </si>
  <si>
    <t>ken.etberg@gmail.com</t>
  </si>
  <si>
    <t xml:space="preserve"> Urban Photography (Colour)</t>
  </si>
  <si>
    <t>Carriage</t>
  </si>
  <si>
    <t xml:space="preserve">  Nature (Monochrome)</t>
  </si>
  <si>
    <t>Cloudy Scape2</t>
  </si>
  <si>
    <t>Nelspruit</t>
  </si>
  <si>
    <t xml:space="preserve"> Nature excluding birds and landscapes - color</t>
  </si>
  <si>
    <t>ACCEPTANCE - NELSPRUIT SALON</t>
  </si>
  <si>
    <t xml:space="preserve"> Scapes All Land- sea- sky- and city-  colour</t>
  </si>
  <si>
    <t>CERTIFICATE OF MERIT-NELSPRUIT SALON</t>
  </si>
  <si>
    <t>Marina Beach at Dawn</t>
  </si>
  <si>
    <t xml:space="preserve"> Patterns - monochrome only</t>
  </si>
  <si>
    <t>RUNNERUP-NELSPRUIT SILVER MEDAL-NELSPRUIT SALON</t>
  </si>
  <si>
    <t>chasing rainbows.jpg</t>
  </si>
  <si>
    <t>pavement artist.jpg</t>
  </si>
  <si>
    <t>modern communication</t>
  </si>
  <si>
    <t xml:space="preserve"> Urban Photography (Monochrome)</t>
  </si>
  <si>
    <t>all fluffed up</t>
  </si>
  <si>
    <t xml:space="preserve"> Nature - Birds only- colour</t>
  </si>
  <si>
    <t>Edenvale International</t>
  </si>
  <si>
    <t>Nature Colour or Black and White</t>
  </si>
  <si>
    <t>Edenvale Acceptance</t>
  </si>
  <si>
    <t>Ukraine Acceptance</t>
  </si>
  <si>
    <t>Iguana</t>
  </si>
  <si>
    <t>iguana in tree 2</t>
  </si>
  <si>
    <t>Belarus Acceptance</t>
  </si>
  <si>
    <t>Lilac breasted rollers coupling</t>
  </si>
  <si>
    <t>Martial Eagle</t>
  </si>
  <si>
    <t>Open Monochrome</t>
  </si>
  <si>
    <t>Mono swirl</t>
  </si>
  <si>
    <t>Ox pecker on buffallo</t>
  </si>
  <si>
    <t>Polo crosse Champs</t>
  </si>
  <si>
    <t>Serbia Acceptance</t>
  </si>
  <si>
    <t>Rhino</t>
  </si>
  <si>
    <t>Scary encounter on game drive</t>
  </si>
  <si>
    <t>Stuck in the mudb</t>
  </si>
  <si>
    <t>Photo travel Colour or Black and White</t>
  </si>
  <si>
    <t>The fruit sellers</t>
  </si>
  <si>
    <t>the king</t>
  </si>
  <si>
    <t>Zulu maiden march</t>
  </si>
  <si>
    <t>sunflower (1 of 3) a</t>
  </si>
  <si>
    <t>Adorable</t>
  </si>
  <si>
    <t xml:space="preserve"> Human Portraits -colour</t>
  </si>
  <si>
    <t xml:space="preserve"> Open (Monochrome)</t>
  </si>
  <si>
    <t>Cold Out There HD</t>
  </si>
  <si>
    <t>Curious Hippo</t>
  </si>
  <si>
    <t>Dust Storm HD</t>
  </si>
  <si>
    <t>Giants of Africa HD</t>
  </si>
  <si>
    <t>Hot Stepper</t>
  </si>
  <si>
    <t>Mothers Love HD</t>
  </si>
  <si>
    <t>My Space</t>
  </si>
  <si>
    <t>Old Smoker HD</t>
  </si>
  <si>
    <t>Rainbow Droplet HD</t>
  </si>
  <si>
    <t>Rastafaria HD</t>
  </si>
  <si>
    <t>Robber Fly HD</t>
  </si>
  <si>
    <t>Whistle Blower HD</t>
  </si>
  <si>
    <t>toi.s@vodamail.co.za</t>
  </si>
  <si>
    <t>M~BT</t>
  </si>
  <si>
    <t>G~BT~BJ</t>
  </si>
  <si>
    <t xml:space="preserve"> Still Life</t>
  </si>
  <si>
    <t>City hall</t>
  </si>
  <si>
    <t xml:space="preserve"> Monochrome Open</t>
  </si>
  <si>
    <t>SFK 4th Acceptance</t>
  </si>
  <si>
    <t>Dragon</t>
  </si>
  <si>
    <t xml:space="preserve"> Visual Art (Monochrome)</t>
  </si>
  <si>
    <t>Stadium Abstract2</t>
  </si>
  <si>
    <t>Waves at Sunrise</t>
  </si>
  <si>
    <t>77 leading.jpg</t>
  </si>
  <si>
    <t xml:space="preserve"> Photo Travel (Colour)</t>
  </si>
  <si>
    <t xml:space="preserve"> Human Portrait - Colour</t>
  </si>
  <si>
    <t>Kahn stretch1 strong.jpg</t>
  </si>
  <si>
    <t xml:space="preserve"> Photojournalism - Colour</t>
  </si>
  <si>
    <t>keeping custom alive 2.jpg</t>
  </si>
  <si>
    <t>sunset 1.jpg</t>
  </si>
  <si>
    <t>wet marian platz.jpg</t>
  </si>
  <si>
    <t>Challenging surf</t>
  </si>
  <si>
    <t>Heron on the river</t>
  </si>
  <si>
    <t>Pure Luxury</t>
  </si>
  <si>
    <t>triple kayak</t>
  </si>
  <si>
    <t>tulip reflection</t>
  </si>
  <si>
    <t>cheetah in setting sun mono</t>
  </si>
  <si>
    <t>SFK 4th COM</t>
  </si>
  <si>
    <t>curved lines through rocks</t>
  </si>
  <si>
    <t>iguana in tree 2 mono</t>
  </si>
  <si>
    <t>Iguana in tree mono pic</t>
  </si>
  <si>
    <t>market b</t>
  </si>
  <si>
    <t>morning glow on water</t>
  </si>
  <si>
    <t>mussels on rocks</t>
  </si>
  <si>
    <t>peachy sunrise</t>
  </si>
  <si>
    <t>stuck in the mud</t>
  </si>
  <si>
    <t>tiler 2</t>
  </si>
  <si>
    <t>GET READY TO GO (1 of 1)</t>
  </si>
  <si>
    <t>Glow in the Dark</t>
  </si>
  <si>
    <t>Intense</t>
  </si>
  <si>
    <t>Determination</t>
  </si>
  <si>
    <t>Flower Dance</t>
  </si>
  <si>
    <t>Indigo and Violet</t>
  </si>
  <si>
    <t>Sea scape</t>
  </si>
  <si>
    <t>December 2016 Results Certificate</t>
  </si>
  <si>
    <t>Up to Nov-16</t>
  </si>
  <si>
    <t>Facing the end</t>
  </si>
  <si>
    <t>PI001-0889226-Facing the end.jpg</t>
  </si>
  <si>
    <t>Watersport at Wellington Point</t>
  </si>
  <si>
    <t>PI002-0889228-Watersport at Wellington Point.jpg</t>
  </si>
  <si>
    <t>washed out</t>
  </si>
  <si>
    <t>PI003-0889229-washed out.jpg</t>
  </si>
  <si>
    <t>Desert wind</t>
  </si>
  <si>
    <t>MC001-0889362-Desert wind.jpg</t>
  </si>
  <si>
    <t>bluepond@vodamail.co.za</t>
  </si>
  <si>
    <t>Little crock</t>
  </si>
  <si>
    <t>MC002-0889363-Little crock.jpg</t>
  </si>
  <si>
    <t>Lonely Photographer</t>
  </si>
  <si>
    <t>PI001-0889361-Lonely Photographer.jpg</t>
  </si>
  <si>
    <t>cool reflection</t>
  </si>
  <si>
    <t>NW001-0888777-cool reflection.jpg</t>
  </si>
  <si>
    <t>SC001-0888778-mussels on rocks.jpg</t>
  </si>
  <si>
    <t>capturing the beauty of the red desert</t>
  </si>
  <si>
    <t>SC002-0889547-capturing the beauty of the red desert.jpg</t>
  </si>
  <si>
    <t>let us cellebrate</t>
  </si>
  <si>
    <t>SS001-0888776-let us cellebrate.jpg</t>
  </si>
  <si>
    <t>Texas</t>
  </si>
  <si>
    <t>MC001-0889367-Texas.jpg</t>
  </si>
  <si>
    <t>Fire spider</t>
  </si>
  <si>
    <t>PI001-0889366-Fire spider.jpg</t>
  </si>
  <si>
    <t>Sweeeets</t>
  </si>
  <si>
    <t>PT001-0889365-Sweeeets.jpg</t>
  </si>
  <si>
    <t>Show of sparks</t>
  </si>
  <si>
    <t>MC001-0889161-Show of sparks.jpg</t>
  </si>
  <si>
    <t>Vulture flyby</t>
  </si>
  <si>
    <t>NW001-0889175-Vulture flyby.jpg</t>
  </si>
  <si>
    <t>Boat reflections</t>
  </si>
  <si>
    <t>SC001-0889176-Boat reflections.jpg</t>
  </si>
  <si>
    <t>Bokeh butterfly</t>
  </si>
  <si>
    <t>SS001-0889157-Bokeh butterfly.jpg</t>
  </si>
  <si>
    <t>Barbel for Breakfast</t>
  </si>
  <si>
    <t>NW001-0888839-Barbel for Breakfast.jpg</t>
  </si>
  <si>
    <t>Fishing Boat at La Morne</t>
  </si>
  <si>
    <t>PI001-0888837-Fishing Boat at La Morne.jpg</t>
  </si>
  <si>
    <t>Splashy Fun</t>
  </si>
  <si>
    <t>PI002-0888838-Splashy Fun.jpg</t>
  </si>
  <si>
    <t>Floral Bokeh</t>
  </si>
  <si>
    <t>SS001-0888836-Floral Bokeh.jpg</t>
  </si>
  <si>
    <t>Lovebugs</t>
  </si>
  <si>
    <t>MA001-0889646-Lovebugs.jpg</t>
  </si>
  <si>
    <t>Blowfly</t>
  </si>
  <si>
    <t>MA002-0889648-Blowfly.jpg</t>
  </si>
  <si>
    <t>Pollinator</t>
  </si>
  <si>
    <t>MA003-0889649-Pollinator.jpg</t>
  </si>
  <si>
    <t>Dancer</t>
  </si>
  <si>
    <t>SS001-0889641-Dancer.jpg</t>
  </si>
  <si>
    <t>Elephant hide textures</t>
  </si>
  <si>
    <t>MC001-0889201-Elephant hide textures.jpg</t>
  </si>
  <si>
    <t>Master Builder</t>
  </si>
  <si>
    <t>NW001-0889204-Master Builder.jpg</t>
  </si>
  <si>
    <t>Red Tulips</t>
  </si>
  <si>
    <t>PI001-0889203-Red Tulips.jpg</t>
  </si>
  <si>
    <t>Orchid bokeh</t>
  </si>
  <si>
    <t>SS001-0889200-Orchid bokeh.jpg</t>
  </si>
  <si>
    <t>cranehouse1 bw ns.jpg</t>
  </si>
  <si>
    <t>MC001-0889284-cranehouse1 bw ns.jpg.jpg</t>
  </si>
  <si>
    <t>last one in hd.jpg</t>
  </si>
  <si>
    <t>NW001-0889282-last one in hd.jpg.jpg</t>
  </si>
  <si>
    <t>guzzi.jpg</t>
  </si>
  <si>
    <t>SP001-0889283-guzzi.jpg.jpg</t>
  </si>
  <si>
    <t>M~BT~BS</t>
  </si>
  <si>
    <t>kingfisher bokeh.jpg</t>
  </si>
  <si>
    <t>SS001-0889485-kingfisher bokeh.jpg.jpg</t>
  </si>
  <si>
    <t>Bee eater and Bokeh</t>
  </si>
  <si>
    <t>SS001-0888878-Bee eater and Bokeh.jpg</t>
  </si>
  <si>
    <t>skellern@venturenet.co.za</t>
  </si>
  <si>
    <t>Beach Snack</t>
  </si>
  <si>
    <t>MA001-0889075-Beach Snack.jpg</t>
  </si>
  <si>
    <t>Thirsty Wildebeest</t>
  </si>
  <si>
    <t>PT001-0889077-Thirsty Wildebeest.jpg</t>
  </si>
  <si>
    <t>Hot Chase</t>
  </si>
  <si>
    <t>SP001-0889076-Hot Chase.jpg</t>
  </si>
  <si>
    <t>Bokeh Woodpecker</t>
  </si>
  <si>
    <t>SS001-0889074-Bokeh Woodpecker.jpg</t>
  </si>
  <si>
    <t>Formation Flight</t>
  </si>
  <si>
    <t>MC001-0888931-Formation Flight.jpg</t>
  </si>
  <si>
    <t>Concentration</t>
  </si>
  <si>
    <t>PT001-0888952-Concentration.jpg</t>
  </si>
  <si>
    <t>Marlow Weir</t>
  </si>
  <si>
    <t>SP001-0888930-Marlow Weir.jpg</t>
  </si>
  <si>
    <t>Lizard</t>
  </si>
  <si>
    <t>SS001-0889134-Lizard.jpg</t>
  </si>
  <si>
    <t>lily abstract</t>
  </si>
  <si>
    <t>CA001-0889117-lily abstract.jpg</t>
  </si>
  <si>
    <t xml:space="preserve">windy beach </t>
  </si>
  <si>
    <t>PI001-0889119-windy beach .jpg</t>
  </si>
  <si>
    <t>capsize</t>
  </si>
  <si>
    <t>SP001-0889121-capsize.jpg</t>
  </si>
  <si>
    <t>canoe race bokeh</t>
  </si>
  <si>
    <t>SS001-0889122-canoe race bokeh.jpg</t>
  </si>
  <si>
    <t>Fishing at dusk</t>
  </si>
  <si>
    <t>NW001-0889149-Fishing at dusk.jpg</t>
  </si>
  <si>
    <t>Half Collared Kingfisher</t>
  </si>
  <si>
    <t>NW002-0889150-Half Collared Kingfisher.jpg</t>
  </si>
  <si>
    <t>Spotted on the road</t>
  </si>
  <si>
    <t>NW003-0889295-Spotted on the road.jpg</t>
  </si>
  <si>
    <t>Fish for lunch</t>
  </si>
  <si>
    <t>SS001-0889296-Fish for lunch.jpg</t>
  </si>
  <si>
    <t>Morning stroll</t>
  </si>
  <si>
    <t>NW001-0889533-Morning stroll.jpg</t>
  </si>
  <si>
    <t>veringa@telkomsa.net</t>
  </si>
  <si>
    <t>InshAllah</t>
  </si>
  <si>
    <t>PI001-0889535-InshAllah.jpg</t>
  </si>
  <si>
    <t>Loving supper</t>
  </si>
  <si>
    <t>PJ001-0889536-Loving supper.jpg</t>
  </si>
  <si>
    <t>Christmas blues</t>
  </si>
  <si>
    <t>SS001-0889532-Christmas blues.jpg</t>
  </si>
  <si>
    <t>All fluffed up</t>
  </si>
  <si>
    <t>NA001-0888942-All fluffed up.jpg</t>
  </si>
  <si>
    <t>Ever alert</t>
  </si>
  <si>
    <t>NW001-0888943-Ever alert.jpg</t>
  </si>
  <si>
    <t>Endless vista</t>
  </si>
  <si>
    <t>SC001-0888945-Endless vista.jpg</t>
  </si>
  <si>
    <t>Natures bokeh</t>
  </si>
  <si>
    <t>SS001-0888941-Natures bokeh.jpg</t>
  </si>
  <si>
    <t>Protective motherhood</t>
  </si>
  <si>
    <t>NW001-0889268-Protective motherhood.jpg</t>
  </si>
  <si>
    <t>Table manners</t>
  </si>
  <si>
    <t>NW002-0889270-Table manners.jpg</t>
  </si>
  <si>
    <t>Summer storm at sea</t>
  </si>
  <si>
    <t>PI001-0889267-Summer storm at sea.jpg</t>
  </si>
  <si>
    <t>Woodland bokeh</t>
  </si>
  <si>
    <t>SS001-0889265-Woodland bokeh.jpg</t>
  </si>
  <si>
    <t>Fading away</t>
  </si>
  <si>
    <t>CA001-0888134-Fading away.jpg</t>
  </si>
  <si>
    <t>The spider and the fly</t>
  </si>
  <si>
    <t>MA001-0888137-The spider and the fly.jpg</t>
  </si>
  <si>
    <t>Roadside beauty</t>
  </si>
  <si>
    <t>PI001-0888136-Roadside beauty.jpg</t>
  </si>
  <si>
    <t>Christmas bokeh</t>
  </si>
  <si>
    <t>SS001-0888135-Christmas bokeh.jpg</t>
  </si>
  <si>
    <t>Huntsman</t>
  </si>
  <si>
    <t>MA001-0888126-Huntsman.jpg</t>
  </si>
  <si>
    <t>Master Fishman</t>
  </si>
  <si>
    <t>NW001-0888127-Master Fishman.jpg</t>
  </si>
  <si>
    <t>Bad wife</t>
  </si>
  <si>
    <t>PT001-0888129-Bad wife.jpg</t>
  </si>
  <si>
    <t>Bokeh Dec</t>
  </si>
  <si>
    <t>SS001-0888125-Bokeh Dec.jpg</t>
  </si>
  <si>
    <t>white bycile-hd1</t>
  </si>
  <si>
    <t>MC001-0889209-white bycile-hd1.jpg</t>
  </si>
  <si>
    <t>jumping for joy hd1</t>
  </si>
  <si>
    <t>PI001-0889208-jumping for joy hd1.jpg</t>
  </si>
  <si>
    <t>steeples hd</t>
  </si>
  <si>
    <t>SC001-0889207-steeples hd.jpg</t>
  </si>
  <si>
    <t>rain drops wild flower-1</t>
  </si>
  <si>
    <t>SS001-0889470-rain drops wild flower-1.jpg</t>
  </si>
  <si>
    <t>desert rose in a sand storm</t>
  </si>
  <si>
    <t>MC001-0889505-desert rose in a sand storm.jpg</t>
  </si>
  <si>
    <t>Mkulu portrait colour</t>
  </si>
  <si>
    <t>PT001-0889249-Mkulu portrait colour.jpg</t>
  </si>
  <si>
    <t>Purple wild-flowers</t>
  </si>
  <si>
    <t>SS001-0889306-Purple wild-flowers.jpg</t>
  </si>
  <si>
    <t>Royal Hospital Kilmainham</t>
  </si>
  <si>
    <t>MC001-0888031-Royal Hospital Kilmainham.jpg</t>
  </si>
  <si>
    <t>Joe.houghton@gmail.com</t>
  </si>
  <si>
    <t>April reflecting</t>
  </si>
  <si>
    <t>PT001-0888029-April reflecting.jpg</t>
  </si>
  <si>
    <t>Beckett Bridge at Sunset</t>
  </si>
  <si>
    <t>SC001-0888030-Beckett Bridge at Sunset.jpg</t>
  </si>
  <si>
    <t>Halloween Spider</t>
  </si>
  <si>
    <t>SS001-0888028-Halloween Spider.jpg</t>
  </si>
  <si>
    <t>Intense rev</t>
  </si>
  <si>
    <t>MC001-0888928-Intense rev.jpg</t>
  </si>
  <si>
    <t>Agility</t>
  </si>
  <si>
    <t>NA001-0888926-Agility.jpg</t>
  </si>
  <si>
    <t>Fly by</t>
  </si>
  <si>
    <t>NA002-0888927-Fly by.jpg</t>
  </si>
  <si>
    <t>Fragrant Orchid</t>
  </si>
  <si>
    <t>SS001-0888925-Fragrant Orchid.jpg</t>
  </si>
  <si>
    <t>Sunset Silhouettes</t>
  </si>
  <si>
    <t>CA001-0888947-Sunset Silhouettes.jpg</t>
  </si>
  <si>
    <t>Pond Life</t>
  </si>
  <si>
    <t>NW001-0888950-Pond Life.jpg</t>
  </si>
  <si>
    <t>Chubby Cheeks</t>
  </si>
  <si>
    <t>PT001-0888949-Chubby Cheeks.jpg</t>
  </si>
  <si>
    <t>T Rex Returns</t>
  </si>
  <si>
    <t>SS001-0888948-T Rex Returns.jpg</t>
  </si>
  <si>
    <t>King of the castle</t>
  </si>
  <si>
    <t>NW001-0880637-King of the castle.jpg</t>
  </si>
  <si>
    <t>Air</t>
  </si>
  <si>
    <t>PI001-0880635-Air.jpg</t>
  </si>
  <si>
    <t>Sea City</t>
  </si>
  <si>
    <t>SC001-0880636-Sea City.jpg</t>
  </si>
  <si>
    <t>Broken tusk</t>
  </si>
  <si>
    <t>NW001-0888791-Broken tusk.jpg</t>
  </si>
  <si>
    <t>Kruger drought</t>
  </si>
  <si>
    <t>PJ001-0888792-Kruger drought.jpg</t>
  </si>
  <si>
    <t>Blister beauty</t>
  </si>
  <si>
    <t>PT001-0888790-Blister beauty.jpg</t>
  </si>
  <si>
    <t>Lights</t>
  </si>
  <si>
    <t>SS001-0888793-Lights.jpg</t>
  </si>
  <si>
    <t>Bird of Prey</t>
  </si>
  <si>
    <t>NA001-0888138-Bird of Prey.jpg</t>
  </si>
  <si>
    <t>Meerkat Portrait</t>
  </si>
  <si>
    <t>PT001-0888133-Meerkat Portrait.jpg</t>
  </si>
  <si>
    <t>Sani Sunrise</t>
  </si>
  <si>
    <t>SC001-0888130-Sani Sunrise.jpg</t>
  </si>
  <si>
    <t>Glass overflows with Joy</t>
  </si>
  <si>
    <t>SS001-0888132-Glass overflows with Joy.jpg</t>
  </si>
  <si>
    <t>Squeezing the last drop</t>
  </si>
  <si>
    <t>CA001-0879430-Squeezing the last drop.jpg</t>
  </si>
  <si>
    <t>Tranquility</t>
  </si>
  <si>
    <t>NA001-0879432-Tranquility.jpg</t>
  </si>
  <si>
    <t>IC</t>
  </si>
  <si>
    <t>My good friend</t>
  </si>
  <si>
    <t>PT001-0879431-My good friend.jpg</t>
  </si>
  <si>
    <t>Focus</t>
  </si>
  <si>
    <t>SS001-0880046-Focus.jpg</t>
  </si>
  <si>
    <t>035-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</si>
</sst>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0"/>
      <color indexed="10"/>
      <name val="Arial"/>
      <family val="2"/>
    </font>
    <font>
      <sz val="12"/>
      <name val="Arial"/>
      <family val="2"/>
    </font>
    <font>
      <sz val="10"/>
      <color rgb="FFFF0000"/>
      <name val="Arial"/>
      <family val="2"/>
    </font>
    <font>
      <b/>
      <i/>
      <sz val="10"/>
      <name val="Arial"/>
      <family val="2"/>
    </font>
    <font>
      <u/>
      <sz val="10"/>
      <color theme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2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i/>
      <sz val="8"/>
      <name val="Arial"/>
      <family val="2"/>
    </font>
    <font>
      <sz val="13"/>
      <color theme="0"/>
      <name val="Arial"/>
      <family val="2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8"/>
      <color rgb="FFFF0000"/>
      <name val="Calisto MT"/>
      <family val="1"/>
    </font>
    <font>
      <b/>
      <sz val="13"/>
      <color theme="0"/>
      <name val="Arial"/>
      <family val="2"/>
    </font>
    <font>
      <b/>
      <i/>
      <sz val="17"/>
      <name val="Lucida Calligraphy"/>
      <family val="4"/>
    </font>
    <font>
      <b/>
      <i/>
      <sz val="15"/>
      <name val="Lucida Calligraphy"/>
      <family val="4"/>
    </font>
    <font>
      <sz val="10"/>
      <color theme="0"/>
      <name val="Arial"/>
      <family val="2"/>
    </font>
    <font>
      <b/>
      <u/>
      <sz val="10"/>
      <name val="Arial"/>
      <family val="2"/>
    </font>
    <font>
      <b/>
      <sz val="12"/>
      <color theme="1"/>
      <name val="Arial"/>
      <family val="2"/>
    </font>
    <font>
      <sz val="11"/>
      <name val="Calibri"/>
      <family val="2"/>
      <scheme val="minor"/>
    </font>
    <font>
      <sz val="10"/>
      <color indexed="8"/>
      <name val="Arial"/>
      <family val="2"/>
    </font>
    <font>
      <b/>
      <sz val="10"/>
      <color theme="1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theme="4" tint="0.79998168889431442"/>
      </patternFill>
    </fill>
    <fill>
      <patternFill patternType="solid">
        <fgColor rgb="FF05FF7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-0.499984740745262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268">
    <xf numFmtId="0" fontId="0" fillId="0" borderId="0" xfId="0"/>
    <xf numFmtId="0" fontId="4" fillId="0" borderId="13" xfId="0" applyFont="1" applyFill="1" applyBorder="1" applyAlignment="1">
      <alignment horizontal="center" vertical="center"/>
    </xf>
    <xf numFmtId="0" fontId="0" fillId="0" borderId="13" xfId="0" applyBorder="1"/>
    <xf numFmtId="0" fontId="9" fillId="0" borderId="13" xfId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1" fillId="3" borderId="38" xfId="0" applyFont="1" applyFill="1" applyBorder="1"/>
    <xf numFmtId="0" fontId="0" fillId="0" borderId="0" xfId="0" applyNumberFormat="1"/>
    <xf numFmtId="0" fontId="11" fillId="3" borderId="39" xfId="0" applyFont="1" applyFill="1" applyBorder="1"/>
    <xf numFmtId="0" fontId="11" fillId="3" borderId="39" xfId="0" applyNumberFormat="1" applyFont="1" applyFill="1" applyBorder="1"/>
    <xf numFmtId="17" fontId="12" fillId="4" borderId="0" xfId="0" applyNumberFormat="1" applyFont="1" applyFill="1"/>
    <xf numFmtId="0" fontId="12" fillId="4" borderId="0" xfId="0" applyFont="1" applyFill="1"/>
    <xf numFmtId="0" fontId="7" fillId="0" borderId="0" xfId="0" applyFont="1"/>
    <xf numFmtId="0" fontId="7" fillId="0" borderId="0" xfId="0" applyFont="1" applyFill="1"/>
    <xf numFmtId="0" fontId="13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29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left" vertical="center"/>
    </xf>
    <xf numFmtId="0" fontId="7" fillId="0" borderId="26" xfId="0" applyFont="1" applyFill="1" applyBorder="1" applyAlignment="1">
      <alignment horizontal="center" vertical="center"/>
    </xf>
    <xf numFmtId="0" fontId="1" fillId="0" borderId="0" xfId="3"/>
    <xf numFmtId="0" fontId="13" fillId="0" borderId="0" xfId="0" applyFont="1" applyFill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19" fillId="0" borderId="0" xfId="0" applyFont="1" applyBorder="1"/>
    <xf numFmtId="0" fontId="0" fillId="6" borderId="0" xfId="0" applyFill="1" applyProtection="1">
      <protection hidden="1"/>
    </xf>
    <xf numFmtId="0" fontId="0" fillId="6" borderId="42" xfId="0" applyFill="1" applyBorder="1" applyProtection="1">
      <protection hidden="1"/>
    </xf>
    <xf numFmtId="0" fontId="0" fillId="6" borderId="43" xfId="0" applyFill="1" applyBorder="1" applyProtection="1">
      <protection hidden="1"/>
    </xf>
    <xf numFmtId="0" fontId="0" fillId="6" borderId="44" xfId="0" applyFill="1" applyBorder="1" applyProtection="1">
      <protection hidden="1"/>
    </xf>
    <xf numFmtId="0" fontId="0" fillId="6" borderId="45" xfId="0" applyFill="1" applyBorder="1" applyProtection="1">
      <protection hidden="1"/>
    </xf>
    <xf numFmtId="0" fontId="0" fillId="6" borderId="0" xfId="0" applyFill="1" applyBorder="1" applyProtection="1">
      <protection hidden="1"/>
    </xf>
    <xf numFmtId="0" fontId="0" fillId="6" borderId="46" xfId="0" applyFill="1" applyBorder="1" applyProtection="1">
      <protection hidden="1"/>
    </xf>
    <xf numFmtId="0" fontId="3" fillId="6" borderId="0" xfId="0" applyFont="1" applyFill="1" applyBorder="1" applyAlignment="1" applyProtection="1">
      <alignment vertical="center"/>
      <protection hidden="1"/>
    </xf>
    <xf numFmtId="0" fontId="0" fillId="6" borderId="0" xfId="0" applyFill="1" applyBorder="1" applyAlignment="1" applyProtection="1">
      <alignment vertical="center"/>
      <protection hidden="1"/>
    </xf>
    <xf numFmtId="49" fontId="20" fillId="6" borderId="0" xfId="0" applyNumberFormat="1" applyFont="1" applyFill="1" applyBorder="1" applyAlignment="1" applyProtection="1">
      <alignment horizontal="right" vertical="center"/>
      <protection hidden="1"/>
    </xf>
    <xf numFmtId="0" fontId="3" fillId="6" borderId="0" xfId="0" applyFont="1" applyFill="1" applyBorder="1" applyProtection="1">
      <protection hidden="1"/>
    </xf>
    <xf numFmtId="0" fontId="14" fillId="6" borderId="45" xfId="0" applyFont="1" applyFill="1" applyBorder="1" applyProtection="1">
      <protection hidden="1"/>
    </xf>
    <xf numFmtId="0" fontId="14" fillId="6" borderId="46" xfId="0" applyFont="1" applyFill="1" applyBorder="1" applyProtection="1">
      <protection hidden="1"/>
    </xf>
    <xf numFmtId="0" fontId="14" fillId="6" borderId="0" xfId="0" applyFont="1" applyFill="1" applyBorder="1" applyProtection="1">
      <protection hidden="1"/>
    </xf>
    <xf numFmtId="0" fontId="17" fillId="6" borderId="0" xfId="0" applyFont="1" applyFill="1" applyBorder="1" applyProtection="1">
      <protection hidden="1"/>
    </xf>
    <xf numFmtId="0" fontId="17" fillId="6" borderId="45" xfId="0" applyFont="1" applyFill="1" applyBorder="1" applyProtection="1">
      <protection hidden="1"/>
    </xf>
    <xf numFmtId="0" fontId="14" fillId="6" borderId="47" xfId="0" applyFont="1" applyFill="1" applyBorder="1" applyProtection="1">
      <protection hidden="1"/>
    </xf>
    <xf numFmtId="0" fontId="14" fillId="6" borderId="48" xfId="0" applyFont="1" applyFill="1" applyBorder="1" applyProtection="1">
      <protection hidden="1"/>
    </xf>
    <xf numFmtId="0" fontId="14" fillId="6" borderId="49" xfId="0" applyFont="1" applyFill="1" applyBorder="1" applyProtection="1">
      <protection hidden="1"/>
    </xf>
    <xf numFmtId="0" fontId="15" fillId="7" borderId="0" xfId="0" applyFont="1" applyFill="1" applyBorder="1" applyAlignment="1" applyProtection="1">
      <alignment horizontal="left" vertical="center"/>
      <protection locked="0"/>
    </xf>
    <xf numFmtId="0" fontId="14" fillId="2" borderId="4" xfId="0" applyFont="1" applyFill="1" applyBorder="1" applyAlignment="1" applyProtection="1">
      <alignment horizontal="center"/>
      <protection hidden="1"/>
    </xf>
    <xf numFmtId="0" fontId="14" fillId="2" borderId="13" xfId="0" applyFont="1" applyFill="1" applyBorder="1" applyAlignment="1" applyProtection="1">
      <alignment horizontal="center"/>
      <protection hidden="1"/>
    </xf>
    <xf numFmtId="0" fontId="15" fillId="6" borderId="17" xfId="0" applyFont="1" applyFill="1" applyBorder="1" applyAlignment="1" applyProtection="1">
      <protection hidden="1"/>
    </xf>
    <xf numFmtId="0" fontId="14" fillId="6" borderId="17" xfId="0" applyFont="1" applyFill="1" applyBorder="1" applyAlignment="1" applyProtection="1">
      <protection hidden="1"/>
    </xf>
    <xf numFmtId="0" fontId="15" fillId="6" borderId="15" xfId="0" applyFont="1" applyFill="1" applyBorder="1" applyAlignment="1" applyProtection="1">
      <protection hidden="1"/>
    </xf>
    <xf numFmtId="0" fontId="14" fillId="6" borderId="15" xfId="0" applyFont="1" applyFill="1" applyBorder="1" applyAlignment="1" applyProtection="1">
      <protection hidden="1"/>
    </xf>
    <xf numFmtId="0" fontId="14" fillId="6" borderId="51" xfId="0" applyFont="1" applyFill="1" applyBorder="1" applyAlignment="1" applyProtection="1">
      <protection hidden="1"/>
    </xf>
    <xf numFmtId="0" fontId="21" fillId="4" borderId="4" xfId="0" applyFont="1" applyFill="1" applyBorder="1" applyAlignment="1" applyProtection="1">
      <alignment horizontal="center"/>
      <protection hidden="1"/>
    </xf>
    <xf numFmtId="0" fontId="21" fillId="4" borderId="13" xfId="0" applyFont="1" applyFill="1" applyBorder="1" applyAlignment="1" applyProtection="1">
      <alignment horizontal="center"/>
      <protection hidden="1"/>
    </xf>
    <xf numFmtId="0" fontId="21" fillId="4" borderId="12" xfId="0" applyFont="1" applyFill="1" applyBorder="1" applyAlignment="1" applyProtection="1">
      <alignment horizontal="center"/>
      <protection hidden="1"/>
    </xf>
    <xf numFmtId="0" fontId="14" fillId="4" borderId="12" xfId="0" applyFont="1" applyFill="1" applyBorder="1" applyProtection="1">
      <protection hidden="1"/>
    </xf>
    <xf numFmtId="0" fontId="17" fillId="4" borderId="12" xfId="0" applyFont="1" applyFill="1" applyBorder="1" applyProtection="1">
      <protection hidden="1"/>
    </xf>
    <xf numFmtId="0" fontId="0" fillId="0" borderId="0" xfId="0" applyBorder="1"/>
    <xf numFmtId="0" fontId="14" fillId="2" borderId="4" xfId="0" applyFont="1" applyFill="1" applyBorder="1" applyAlignment="1" applyProtection="1">
      <alignment horizontal="center"/>
      <protection hidden="1"/>
    </xf>
    <xf numFmtId="0" fontId="14" fillId="2" borderId="13" xfId="0" applyFont="1" applyFill="1" applyBorder="1" applyAlignment="1" applyProtection="1">
      <alignment horizontal="center"/>
      <protection hidden="1"/>
    </xf>
    <xf numFmtId="0" fontId="14" fillId="2" borderId="29" xfId="0" applyFont="1" applyFill="1" applyBorder="1" applyAlignment="1" applyProtection="1">
      <alignment horizontal="center"/>
      <protection hidden="1"/>
    </xf>
    <xf numFmtId="0" fontId="14" fillId="2" borderId="30" xfId="0" applyFont="1" applyFill="1" applyBorder="1" applyAlignment="1" applyProtection="1">
      <alignment horizontal="center"/>
      <protection hidden="1"/>
    </xf>
    <xf numFmtId="0" fontId="14" fillId="2" borderId="12" xfId="0" applyFont="1" applyFill="1" applyBorder="1" applyAlignment="1" applyProtection="1">
      <alignment horizontal="center"/>
      <protection hidden="1"/>
    </xf>
    <xf numFmtId="0" fontId="14" fillId="2" borderId="26" xfId="0" applyFont="1" applyFill="1" applyBorder="1" applyAlignment="1" applyProtection="1">
      <alignment horizontal="center"/>
      <protection hidden="1"/>
    </xf>
    <xf numFmtId="0" fontId="4" fillId="0" borderId="13" xfId="0" applyFont="1" applyBorder="1" applyAlignment="1">
      <alignment horizontal="center"/>
    </xf>
    <xf numFmtId="0" fontId="4" fillId="0" borderId="13" xfId="1" applyFont="1" applyBorder="1" applyAlignment="1">
      <alignment vertical="center"/>
    </xf>
    <xf numFmtId="0" fontId="4" fillId="0" borderId="13" xfId="1" applyFont="1" applyBorder="1" applyAlignment="1">
      <alignment vertical="center" wrapText="1"/>
    </xf>
    <xf numFmtId="0" fontId="8" fillId="0" borderId="13" xfId="1" applyFont="1" applyBorder="1" applyAlignment="1">
      <alignment horizontal="center" vertical="center"/>
    </xf>
    <xf numFmtId="0" fontId="6" fillId="0" borderId="13" xfId="1" applyFont="1" applyBorder="1" applyAlignment="1">
      <alignment horizontal="center" vertical="center"/>
    </xf>
    <xf numFmtId="0" fontId="6" fillId="0" borderId="13" xfId="1" applyFont="1" applyFill="1" applyBorder="1" applyAlignment="1">
      <alignment horizontal="center" vertical="center"/>
    </xf>
    <xf numFmtId="0" fontId="3" fillId="0" borderId="0" xfId="0" applyFont="1"/>
    <xf numFmtId="0" fontId="3" fillId="0" borderId="11" xfId="0" applyFont="1" applyBorder="1"/>
    <xf numFmtId="0" fontId="3" fillId="0" borderId="16" xfId="0" applyFont="1" applyBorder="1"/>
    <xf numFmtId="0" fontId="3" fillId="0" borderId="10" xfId="0" applyFont="1" applyBorder="1"/>
    <xf numFmtId="0" fontId="4" fillId="0" borderId="13" xfId="0" applyFont="1" applyFill="1" applyBorder="1" applyAlignment="1">
      <alignment vertical="center"/>
    </xf>
    <xf numFmtId="0" fontId="4" fillId="0" borderId="13" xfId="1" applyFont="1" applyFill="1" applyBorder="1" applyAlignment="1">
      <alignment horizontal="center" vertical="center"/>
    </xf>
    <xf numFmtId="0" fontId="3" fillId="0" borderId="13" xfId="0" applyFont="1" applyBorder="1"/>
    <xf numFmtId="0" fontId="4" fillId="0" borderId="13" xfId="1" applyFont="1" applyFill="1" applyBorder="1" applyAlignment="1">
      <alignment vertical="center"/>
    </xf>
    <xf numFmtId="0" fontId="3" fillId="0" borderId="13" xfId="0" applyFont="1" applyBorder="1" applyAlignment="1">
      <alignment horizontal="center"/>
    </xf>
    <xf numFmtId="0" fontId="24" fillId="0" borderId="0" xfId="0" applyFont="1"/>
    <xf numFmtId="0" fontId="14" fillId="6" borderId="41" xfId="0" applyFont="1" applyFill="1" applyBorder="1" applyAlignment="1" applyProtection="1">
      <protection hidden="1"/>
    </xf>
    <xf numFmtId="0" fontId="14" fillId="6" borderId="11" xfId="0" applyFont="1" applyFill="1" applyBorder="1" applyAlignment="1" applyProtection="1">
      <protection hidden="1"/>
    </xf>
    <xf numFmtId="0" fontId="17" fillId="0" borderId="11" xfId="0" applyFont="1" applyFill="1" applyBorder="1" applyAlignment="1" applyProtection="1">
      <protection hidden="1"/>
    </xf>
    <xf numFmtId="0" fontId="18" fillId="8" borderId="0" xfId="0" applyFont="1" applyFill="1" applyBorder="1" applyAlignment="1">
      <alignment vertical="center"/>
    </xf>
    <xf numFmtId="0" fontId="18" fillId="9" borderId="0" xfId="0" applyFont="1" applyFill="1" applyBorder="1"/>
    <xf numFmtId="0" fontId="18" fillId="3" borderId="0" xfId="0" applyFont="1" applyFill="1" applyBorder="1"/>
    <xf numFmtId="0" fontId="19" fillId="0" borderId="0" xfId="0" applyFont="1" applyBorder="1" applyAlignment="1"/>
    <xf numFmtId="0" fontId="0" fillId="0" borderId="0" xfId="0" applyFill="1" applyBorder="1"/>
    <xf numFmtId="0" fontId="7" fillId="0" borderId="31" xfId="0" applyFont="1" applyFill="1" applyBorder="1" applyAlignment="1">
      <alignment horizontal="left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center" vertical="center"/>
    </xf>
    <xf numFmtId="0" fontId="13" fillId="0" borderId="0" xfId="0" applyFont="1"/>
    <xf numFmtId="0" fontId="13" fillId="0" borderId="0" xfId="0" applyFont="1" applyFill="1" applyBorder="1" applyAlignment="1">
      <alignment horizontal="left" vertical="center"/>
    </xf>
    <xf numFmtId="0" fontId="13" fillId="10" borderId="1" xfId="0" applyFont="1" applyFill="1" applyBorder="1" applyAlignment="1">
      <alignment horizontal="center" vertical="center"/>
    </xf>
    <xf numFmtId="0" fontId="7" fillId="0" borderId="4" xfId="0" applyFont="1" applyBorder="1"/>
    <xf numFmtId="0" fontId="7" fillId="0" borderId="29" xfId="0" applyFont="1" applyBorder="1"/>
    <xf numFmtId="0" fontId="7" fillId="0" borderId="12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13" fillId="10" borderId="28" xfId="0" applyFont="1" applyFill="1" applyBorder="1" applyAlignment="1">
      <alignment horizontal="center"/>
    </xf>
    <xf numFmtId="0" fontId="13" fillId="10" borderId="1" xfId="0" applyFont="1" applyFill="1" applyBorder="1" applyAlignment="1">
      <alignment horizontal="center"/>
    </xf>
    <xf numFmtId="0" fontId="26" fillId="0" borderId="0" xfId="1" applyFont="1"/>
    <xf numFmtId="0" fontId="26" fillId="10" borderId="13" xfId="0" applyFont="1" applyFill="1" applyBorder="1" applyAlignment="1">
      <alignment horizontal="center"/>
    </xf>
    <xf numFmtId="0" fontId="26" fillId="10" borderId="12" xfId="0" applyFont="1" applyFill="1" applyBorder="1" applyAlignment="1">
      <alignment horizontal="center"/>
    </xf>
    <xf numFmtId="0" fontId="26" fillId="0" borderId="4" xfId="0" applyFont="1" applyBorder="1"/>
    <xf numFmtId="0" fontId="26" fillId="0" borderId="29" xfId="0" applyFont="1" applyBorder="1" applyAlignment="1">
      <alignment horizontal="right"/>
    </xf>
    <xf numFmtId="0" fontId="4" fillId="10" borderId="27" xfId="0" applyFont="1" applyFill="1" applyBorder="1" applyAlignment="1">
      <alignment horizontal="center" vertical="center"/>
    </xf>
    <xf numFmtId="0" fontId="4" fillId="10" borderId="28" xfId="0" applyFont="1" applyFill="1" applyBorder="1" applyAlignment="1">
      <alignment horizontal="center" vertical="center"/>
    </xf>
    <xf numFmtId="0" fontId="4" fillId="0" borderId="0" xfId="0" applyFont="1" applyAlignment="1" applyProtection="1">
      <alignment horizontal="center"/>
      <protection hidden="1"/>
    </xf>
    <xf numFmtId="14" fontId="0" fillId="0" borderId="0" xfId="0" applyNumberFormat="1" applyProtection="1">
      <protection hidden="1"/>
    </xf>
    <xf numFmtId="0" fontId="0" fillId="0" borderId="0" xfId="0" applyNumberFormat="1" applyProtection="1">
      <protection hidden="1"/>
    </xf>
    <xf numFmtId="0" fontId="0" fillId="0" borderId="0" xfId="0" applyFont="1"/>
    <xf numFmtId="14" fontId="0" fillId="0" borderId="0" xfId="0" applyNumberFormat="1"/>
    <xf numFmtId="0" fontId="0" fillId="0" borderId="0" xfId="0" applyFill="1"/>
    <xf numFmtId="0" fontId="11" fillId="0" borderId="38" xfId="0" applyFont="1" applyBorder="1"/>
    <xf numFmtId="14" fontId="0" fillId="0" borderId="0" xfId="0" applyNumberFormat="1" applyFont="1"/>
    <xf numFmtId="0" fontId="27" fillId="0" borderId="0" xfId="0" applyFont="1" applyFill="1" applyBorder="1" applyAlignment="1">
      <alignment horizontal="left" vertical="top" wrapText="1"/>
    </xf>
    <xf numFmtId="0" fontId="27" fillId="0" borderId="0" xfId="0" applyFont="1" applyFill="1" applyBorder="1" applyAlignment="1">
      <alignment vertical="top" wrapText="1"/>
    </xf>
    <xf numFmtId="0" fontId="27" fillId="0" borderId="0" xfId="0" applyFont="1" applyFill="1" applyBorder="1" applyAlignment="1">
      <alignment vertical="center" wrapText="1"/>
    </xf>
    <xf numFmtId="0" fontId="4" fillId="0" borderId="13" xfId="0" applyFont="1" applyBorder="1" applyAlignment="1">
      <alignment horizontal="left"/>
    </xf>
    <xf numFmtId="0" fontId="11" fillId="0" borderId="0" xfId="0" applyFont="1"/>
    <xf numFmtId="0" fontId="4" fillId="0" borderId="36" xfId="1" applyFont="1" applyFill="1" applyBorder="1" applyAlignment="1">
      <alignment horizontal="center" vertical="center"/>
    </xf>
    <xf numFmtId="0" fontId="8" fillId="0" borderId="36" xfId="1" applyFont="1" applyBorder="1" applyAlignment="1">
      <alignment horizontal="center" vertical="center"/>
    </xf>
    <xf numFmtId="0" fontId="6" fillId="0" borderId="36" xfId="1" applyFont="1" applyBorder="1" applyAlignment="1">
      <alignment horizontal="center" vertical="center"/>
    </xf>
    <xf numFmtId="0" fontId="9" fillId="0" borderId="36" xfId="1" applyFont="1" applyBorder="1" applyAlignment="1">
      <alignment horizontal="center" vertical="center"/>
    </xf>
    <xf numFmtId="0" fontId="3" fillId="0" borderId="36" xfId="0" applyFont="1" applyBorder="1"/>
    <xf numFmtId="0" fontId="4" fillId="0" borderId="0" xfId="0" applyFont="1"/>
    <xf numFmtId="0" fontId="26" fillId="11" borderId="13" xfId="0" applyFont="1" applyFill="1" applyBorder="1" applyAlignment="1">
      <alignment horizontal="center"/>
    </xf>
    <xf numFmtId="0" fontId="26" fillId="12" borderId="13" xfId="0" applyFont="1" applyFill="1" applyBorder="1" applyAlignment="1">
      <alignment horizontal="center"/>
    </xf>
    <xf numFmtId="0" fontId="26" fillId="13" borderId="13" xfId="0" applyFont="1" applyFill="1" applyBorder="1" applyAlignment="1">
      <alignment horizontal="center"/>
    </xf>
    <xf numFmtId="0" fontId="26" fillId="14" borderId="13" xfId="0" applyFont="1" applyFill="1" applyBorder="1" applyAlignment="1">
      <alignment horizontal="center"/>
    </xf>
    <xf numFmtId="0" fontId="26" fillId="5" borderId="13" xfId="0" applyFont="1" applyFill="1" applyBorder="1" applyAlignment="1">
      <alignment horizontal="center"/>
    </xf>
    <xf numFmtId="0" fontId="26" fillId="5" borderId="12" xfId="0" applyFont="1" applyFill="1" applyBorder="1" applyAlignment="1">
      <alignment horizontal="center"/>
    </xf>
    <xf numFmtId="0" fontId="11" fillId="0" borderId="0" xfId="0" applyFont="1" applyFill="1" applyBorder="1"/>
    <xf numFmtId="0" fontId="11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NumberFormat="1" applyFill="1" applyBorder="1"/>
    <xf numFmtId="0" fontId="11" fillId="0" borderId="0" xfId="0" applyNumberFormat="1" applyFont="1" applyFill="1" applyBorder="1"/>
    <xf numFmtId="0" fontId="3" fillId="0" borderId="0" xfId="3" applyFont="1" applyFill="1" applyBorder="1" applyAlignment="1" applyProtection="1">
      <alignment horizontal="left"/>
    </xf>
    <xf numFmtId="0" fontId="28" fillId="0" borderId="0" xfId="3" applyFont="1" applyFill="1" applyBorder="1" applyAlignment="1" applyProtection="1">
      <alignment horizontal="left"/>
    </xf>
    <xf numFmtId="0" fontId="11" fillId="0" borderId="0" xfId="0" applyFont="1" applyBorder="1"/>
    <xf numFmtId="0" fontId="4" fillId="0" borderId="0" xfId="0" applyFont="1" applyAlignment="1">
      <alignment horizontal="center"/>
    </xf>
    <xf numFmtId="0" fontId="4" fillId="0" borderId="13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0" fillId="0" borderId="0" xfId="0" applyAlignment="1">
      <alignment horizontal="left"/>
    </xf>
    <xf numFmtId="0" fontId="11" fillId="0" borderId="38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3" borderId="39" xfId="0" applyFont="1" applyFill="1" applyBorder="1" applyAlignment="1">
      <alignment horizontal="left"/>
    </xf>
    <xf numFmtId="0" fontId="4" fillId="0" borderId="13" xfId="1" applyFont="1" applyBorder="1" applyAlignment="1">
      <alignment horizontal="center" vertical="center"/>
    </xf>
    <xf numFmtId="0" fontId="29" fillId="0" borderId="13" xfId="1" applyFont="1" applyFill="1" applyBorder="1" applyAlignment="1">
      <alignment vertical="center"/>
    </xf>
    <xf numFmtId="0" fontId="29" fillId="0" borderId="1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2" fillId="6" borderId="0" xfId="0" applyFont="1" applyFill="1" applyAlignment="1" applyProtection="1">
      <alignment horizontal="center" vertical="center"/>
      <protection hidden="1"/>
    </xf>
    <xf numFmtId="0" fontId="23" fillId="0" borderId="0" xfId="0" applyFont="1" applyFill="1" applyBorder="1" applyAlignment="1" applyProtection="1">
      <alignment horizontal="center"/>
      <protection hidden="1"/>
    </xf>
    <xf numFmtId="0" fontId="10" fillId="6" borderId="0" xfId="2" applyFill="1" applyAlignment="1" applyProtection="1">
      <alignment horizontal="left" vertical="center"/>
      <protection locked="0"/>
    </xf>
    <xf numFmtId="0" fontId="10" fillId="6" borderId="0" xfId="2" applyFill="1" applyAlignment="1" applyProtection="1">
      <alignment horizontal="right" vertical="center"/>
      <protection locked="0"/>
    </xf>
    <xf numFmtId="0" fontId="15" fillId="6" borderId="0" xfId="0" applyFont="1" applyFill="1" applyBorder="1" applyAlignment="1" applyProtection="1">
      <alignment horizontal="left" vertical="center"/>
      <protection hidden="1"/>
    </xf>
    <xf numFmtId="0" fontId="20" fillId="6" borderId="0" xfId="0" applyFont="1" applyFill="1" applyBorder="1" applyAlignment="1" applyProtection="1">
      <alignment horizontal="left" vertical="center"/>
      <protection hidden="1"/>
    </xf>
    <xf numFmtId="0" fontId="20" fillId="6" borderId="46" xfId="0" applyFont="1" applyFill="1" applyBorder="1" applyAlignment="1" applyProtection="1">
      <alignment horizontal="left" vertical="center"/>
      <protection hidden="1"/>
    </xf>
    <xf numFmtId="0" fontId="15" fillId="6" borderId="0" xfId="0" applyFont="1" applyFill="1" applyBorder="1" applyAlignment="1" applyProtection="1">
      <alignment horizontal="center" vertical="center"/>
      <protection hidden="1"/>
    </xf>
    <xf numFmtId="0" fontId="21" fillId="4" borderId="1" xfId="0" applyFont="1" applyFill="1" applyBorder="1" applyAlignment="1" applyProtection="1">
      <alignment horizontal="center" vertical="center"/>
      <protection hidden="1"/>
    </xf>
    <xf numFmtId="0" fontId="21" fillId="4" borderId="27" xfId="0" applyFont="1" applyFill="1" applyBorder="1" applyAlignment="1" applyProtection="1">
      <alignment horizontal="center" vertical="center"/>
      <protection hidden="1"/>
    </xf>
    <xf numFmtId="0" fontId="14" fillId="6" borderId="4" xfId="0" applyFont="1" applyFill="1" applyBorder="1" applyAlignment="1" applyProtection="1">
      <alignment horizontal="center" shrinkToFit="1"/>
      <protection hidden="1"/>
    </xf>
    <xf numFmtId="0" fontId="14" fillId="6" borderId="13" xfId="0" applyFont="1" applyFill="1" applyBorder="1" applyAlignment="1" applyProtection="1">
      <alignment horizontal="center" shrinkToFit="1"/>
      <protection hidden="1"/>
    </xf>
    <xf numFmtId="0" fontId="21" fillId="4" borderId="28" xfId="0" applyFont="1" applyFill="1" applyBorder="1" applyAlignment="1" applyProtection="1">
      <alignment horizontal="center" vertical="center"/>
      <protection hidden="1"/>
    </xf>
    <xf numFmtId="0" fontId="14" fillId="6" borderId="12" xfId="0" applyFont="1" applyFill="1" applyBorder="1" applyAlignment="1" applyProtection="1">
      <alignment horizontal="center" shrinkToFit="1"/>
      <protection hidden="1"/>
    </xf>
    <xf numFmtId="0" fontId="21" fillId="4" borderId="2" xfId="0" applyFont="1" applyFill="1" applyBorder="1" applyAlignment="1" applyProtection="1">
      <alignment horizontal="center" vertical="center"/>
      <protection hidden="1"/>
    </xf>
    <xf numFmtId="0" fontId="21" fillId="4" borderId="35" xfId="0" applyFont="1" applyFill="1" applyBorder="1" applyAlignment="1" applyProtection="1">
      <alignment horizontal="center" vertical="center"/>
      <protection hidden="1"/>
    </xf>
    <xf numFmtId="0" fontId="14" fillId="6" borderId="5" xfId="0" applyFont="1" applyFill="1" applyBorder="1" applyAlignment="1" applyProtection="1">
      <alignment horizontal="center" shrinkToFit="1"/>
      <protection hidden="1"/>
    </xf>
    <xf numFmtId="0" fontId="14" fillId="6" borderId="7" xfId="0" applyFont="1" applyFill="1" applyBorder="1" applyAlignment="1" applyProtection="1">
      <alignment horizontal="center" shrinkToFit="1"/>
      <protection hidden="1"/>
    </xf>
    <xf numFmtId="0" fontId="16" fillId="6" borderId="0" xfId="0" applyFont="1" applyFill="1" applyBorder="1" applyAlignment="1" applyProtection="1">
      <alignment horizontal="center" vertical="center" wrapText="1"/>
      <protection hidden="1"/>
    </xf>
    <xf numFmtId="0" fontId="16" fillId="6" borderId="0" xfId="0" applyFont="1" applyFill="1" applyBorder="1" applyAlignment="1" applyProtection="1">
      <alignment horizontal="center" vertical="center"/>
      <protection hidden="1"/>
    </xf>
    <xf numFmtId="0" fontId="14" fillId="2" borderId="4" xfId="0" applyFont="1" applyFill="1" applyBorder="1" applyAlignment="1" applyProtection="1">
      <alignment horizontal="center" shrinkToFit="1"/>
      <protection hidden="1"/>
    </xf>
    <xf numFmtId="0" fontId="14" fillId="2" borderId="13" xfId="0" applyFont="1" applyFill="1" applyBorder="1" applyAlignment="1" applyProtection="1">
      <alignment horizontal="center" shrinkToFit="1"/>
      <protection hidden="1"/>
    </xf>
    <xf numFmtId="0" fontId="14" fillId="2" borderId="29" xfId="0" applyFont="1" applyFill="1" applyBorder="1" applyAlignment="1" applyProtection="1">
      <alignment horizontal="center" shrinkToFit="1"/>
      <protection hidden="1"/>
    </xf>
    <xf numFmtId="0" fontId="14" fillId="2" borderId="30" xfId="0" applyFont="1" applyFill="1" applyBorder="1" applyAlignment="1" applyProtection="1">
      <alignment horizontal="center" shrinkToFit="1"/>
      <protection hidden="1"/>
    </xf>
    <xf numFmtId="0" fontId="14" fillId="2" borderId="12" xfId="0" applyFont="1" applyFill="1" applyBorder="1" applyAlignment="1" applyProtection="1">
      <alignment horizontal="center" shrinkToFit="1"/>
      <protection hidden="1"/>
    </xf>
    <xf numFmtId="0" fontId="14" fillId="2" borderId="26" xfId="0" applyFont="1" applyFill="1" applyBorder="1" applyAlignment="1" applyProtection="1">
      <alignment horizontal="center" shrinkToFit="1"/>
      <protection hidden="1"/>
    </xf>
    <xf numFmtId="0" fontId="14" fillId="2" borderId="5" xfId="0" applyFont="1" applyFill="1" applyBorder="1" applyAlignment="1" applyProtection="1">
      <alignment horizontal="center" shrinkToFit="1"/>
      <protection hidden="1"/>
    </xf>
    <xf numFmtId="0" fontId="14" fillId="2" borderId="7" xfId="0" applyFont="1" applyFill="1" applyBorder="1" applyAlignment="1" applyProtection="1">
      <alignment horizontal="center" shrinkToFit="1"/>
      <protection hidden="1"/>
    </xf>
    <xf numFmtId="0" fontId="14" fillId="2" borderId="40" xfId="0" applyFont="1" applyFill="1" applyBorder="1" applyAlignment="1" applyProtection="1">
      <alignment horizontal="center" shrinkToFit="1"/>
      <protection hidden="1"/>
    </xf>
    <xf numFmtId="0" fontId="14" fillId="2" borderId="34" xfId="0" applyFont="1" applyFill="1" applyBorder="1" applyAlignment="1" applyProtection="1">
      <alignment horizontal="center" shrinkToFit="1"/>
      <protection hidden="1"/>
    </xf>
    <xf numFmtId="0" fontId="14" fillId="6" borderId="5" xfId="0" applyFont="1" applyFill="1" applyBorder="1" applyAlignment="1" applyProtection="1">
      <alignment horizontal="center"/>
      <protection hidden="1"/>
    </xf>
    <xf numFmtId="0" fontId="14" fillId="6" borderId="6" xfId="0" applyFont="1" applyFill="1" applyBorder="1" applyAlignment="1" applyProtection="1">
      <alignment horizontal="center"/>
      <protection hidden="1"/>
    </xf>
    <xf numFmtId="0" fontId="14" fillId="6" borderId="22" xfId="0" applyFont="1" applyFill="1" applyBorder="1" applyAlignment="1" applyProtection="1">
      <alignment horizontal="center"/>
      <protection hidden="1"/>
    </xf>
    <xf numFmtId="0" fontId="21" fillId="4" borderId="5" xfId="0" applyFont="1" applyFill="1" applyBorder="1" applyAlignment="1" applyProtection="1">
      <alignment horizontal="center"/>
      <protection hidden="1"/>
    </xf>
    <xf numFmtId="0" fontId="21" fillId="4" borderId="6" xfId="0" applyFont="1" applyFill="1" applyBorder="1" applyAlignment="1" applyProtection="1">
      <alignment horizontal="center"/>
      <protection hidden="1"/>
    </xf>
    <xf numFmtId="0" fontId="21" fillId="4" borderId="7" xfId="0" applyFont="1" applyFill="1" applyBorder="1" applyAlignment="1" applyProtection="1">
      <alignment horizontal="center"/>
      <protection hidden="1"/>
    </xf>
    <xf numFmtId="0" fontId="14" fillId="2" borderId="5" xfId="0" applyFont="1" applyFill="1" applyBorder="1" applyAlignment="1" applyProtection="1">
      <alignment horizontal="center"/>
      <protection hidden="1"/>
    </xf>
    <xf numFmtId="0" fontId="14" fillId="2" borderId="6" xfId="0" applyFont="1" applyFill="1" applyBorder="1" applyAlignment="1" applyProtection="1">
      <alignment horizontal="center"/>
      <protection hidden="1"/>
    </xf>
    <xf numFmtId="0" fontId="14" fillId="2" borderId="7" xfId="0" applyFont="1" applyFill="1" applyBorder="1" applyAlignment="1" applyProtection="1">
      <alignment horizontal="center"/>
      <protection hidden="1"/>
    </xf>
    <xf numFmtId="0" fontId="21" fillId="4" borderId="21" xfId="0" applyFont="1" applyFill="1" applyBorder="1" applyAlignment="1" applyProtection="1">
      <alignment horizontal="left"/>
      <protection hidden="1"/>
    </xf>
    <xf numFmtId="0" fontId="21" fillId="4" borderId="6" xfId="0" applyFont="1" applyFill="1" applyBorder="1" applyAlignment="1" applyProtection="1">
      <alignment horizontal="left"/>
      <protection hidden="1"/>
    </xf>
    <xf numFmtId="0" fontId="21" fillId="4" borderId="7" xfId="0" applyFont="1" applyFill="1" applyBorder="1" applyAlignment="1" applyProtection="1">
      <alignment horizontal="left"/>
      <protection hidden="1"/>
    </xf>
    <xf numFmtId="0" fontId="14" fillId="2" borderId="21" xfId="0" applyFont="1" applyFill="1" applyBorder="1" applyAlignment="1" applyProtection="1">
      <alignment horizontal="left"/>
      <protection hidden="1"/>
    </xf>
    <xf numFmtId="0" fontId="14" fillId="2" borderId="6" xfId="0" applyFont="1" applyFill="1" applyBorder="1" applyAlignment="1" applyProtection="1">
      <alignment horizontal="left"/>
      <protection hidden="1"/>
    </xf>
    <xf numFmtId="0" fontId="14" fillId="2" borderId="7" xfId="0" applyFont="1" applyFill="1" applyBorder="1" applyAlignment="1" applyProtection="1">
      <alignment horizontal="left"/>
      <protection hidden="1"/>
    </xf>
    <xf numFmtId="0" fontId="21" fillId="4" borderId="22" xfId="0" applyFont="1" applyFill="1" applyBorder="1" applyAlignment="1" applyProtection="1">
      <alignment horizontal="center"/>
      <protection hidden="1"/>
    </xf>
    <xf numFmtId="0" fontId="14" fillId="2" borderId="22" xfId="0" applyFont="1" applyFill="1" applyBorder="1" applyAlignment="1" applyProtection="1">
      <alignment horizontal="center"/>
      <protection hidden="1"/>
    </xf>
    <xf numFmtId="0" fontId="14" fillId="6" borderId="21" xfId="0" applyFont="1" applyFill="1" applyBorder="1" applyAlignment="1" applyProtection="1">
      <alignment horizontal="left"/>
      <protection hidden="1"/>
    </xf>
    <xf numFmtId="0" fontId="14" fillId="6" borderId="6" xfId="0" applyFont="1" applyFill="1" applyBorder="1" applyAlignment="1" applyProtection="1">
      <alignment horizontal="left"/>
      <protection hidden="1"/>
    </xf>
    <xf numFmtId="0" fontId="14" fillId="6" borderId="7" xfId="0" applyFont="1" applyFill="1" applyBorder="1" applyAlignment="1" applyProtection="1">
      <alignment horizontal="left"/>
      <protection hidden="1"/>
    </xf>
    <xf numFmtId="0" fontId="14" fillId="2" borderId="8" xfId="0" applyFont="1" applyFill="1" applyBorder="1" applyAlignment="1" applyProtection="1">
      <alignment horizontal="left"/>
      <protection hidden="1"/>
    </xf>
    <xf numFmtId="0" fontId="14" fillId="2" borderId="9" xfId="0" applyFont="1" applyFill="1" applyBorder="1" applyAlignment="1" applyProtection="1">
      <alignment horizontal="left"/>
      <protection hidden="1"/>
    </xf>
    <xf numFmtId="0" fontId="14" fillId="2" borderId="50" xfId="0" applyFont="1" applyFill="1" applyBorder="1" applyAlignment="1" applyProtection="1">
      <alignment horizontal="left"/>
      <protection hidden="1"/>
    </xf>
    <xf numFmtId="0" fontId="14" fillId="2" borderId="40" xfId="0" applyFont="1" applyFill="1" applyBorder="1" applyAlignment="1" applyProtection="1">
      <alignment horizontal="center"/>
      <protection hidden="1"/>
    </xf>
    <xf numFmtId="0" fontId="14" fillId="2" borderId="24" xfId="0" applyFont="1" applyFill="1" applyBorder="1" applyAlignment="1" applyProtection="1">
      <alignment horizontal="center"/>
      <protection hidden="1"/>
    </xf>
    <xf numFmtId="0" fontId="14" fillId="2" borderId="25" xfId="0" applyFont="1" applyFill="1" applyBorder="1" applyAlignment="1" applyProtection="1">
      <alignment horizontal="center"/>
      <protection hidden="1"/>
    </xf>
    <xf numFmtId="0" fontId="15" fillId="2" borderId="4" xfId="0" applyFont="1" applyFill="1" applyBorder="1" applyAlignment="1" applyProtection="1">
      <alignment horizontal="center"/>
      <protection hidden="1"/>
    </xf>
    <xf numFmtId="0" fontId="15" fillId="2" borderId="13" xfId="0" applyFont="1" applyFill="1" applyBorder="1" applyAlignment="1" applyProtection="1">
      <alignment horizontal="center"/>
      <protection hidden="1"/>
    </xf>
    <xf numFmtId="0" fontId="15" fillId="2" borderId="12" xfId="0" applyFont="1" applyFill="1" applyBorder="1" applyAlignment="1" applyProtection="1">
      <alignment horizontal="center"/>
      <protection hidden="1"/>
    </xf>
    <xf numFmtId="0" fontId="14" fillId="0" borderId="40" xfId="0" applyFont="1" applyFill="1" applyBorder="1" applyAlignment="1" applyProtection="1">
      <alignment horizontal="center"/>
      <protection hidden="1"/>
    </xf>
    <xf numFmtId="0" fontId="14" fillId="0" borderId="24" xfId="0" applyFont="1" applyFill="1" applyBorder="1" applyAlignment="1" applyProtection="1">
      <alignment horizontal="center"/>
      <protection hidden="1"/>
    </xf>
    <xf numFmtId="0" fontId="14" fillId="0" borderId="25" xfId="0" applyFont="1" applyFill="1" applyBorder="1" applyAlignment="1" applyProtection="1">
      <alignment horizontal="center"/>
      <protection hidden="1"/>
    </xf>
    <xf numFmtId="0" fontId="15" fillId="2" borderId="19" xfId="0" applyFont="1" applyFill="1" applyBorder="1" applyAlignment="1" applyProtection="1">
      <alignment horizontal="center"/>
      <protection hidden="1"/>
    </xf>
    <xf numFmtId="0" fontId="15" fillId="2" borderId="3" xfId="0" applyFont="1" applyFill="1" applyBorder="1" applyAlignment="1" applyProtection="1">
      <alignment horizontal="center"/>
      <protection hidden="1"/>
    </xf>
    <xf numFmtId="0" fontId="15" fillId="2" borderId="20" xfId="0" applyFont="1" applyFill="1" applyBorder="1" applyAlignment="1" applyProtection="1">
      <alignment horizontal="center"/>
      <protection hidden="1"/>
    </xf>
    <xf numFmtId="0" fontId="14" fillId="2" borderId="41" xfId="0" applyFont="1" applyFill="1" applyBorder="1" applyAlignment="1" applyProtection="1">
      <alignment horizontal="left"/>
      <protection hidden="1"/>
    </xf>
    <xf numFmtId="0" fontId="14" fillId="2" borderId="11" xfId="0" applyFont="1" applyFill="1" applyBorder="1" applyAlignment="1" applyProtection="1">
      <alignment horizontal="left"/>
      <protection hidden="1"/>
    </xf>
    <xf numFmtId="0" fontId="14" fillId="2" borderId="16" xfId="0" applyFont="1" applyFill="1" applyBorder="1" applyAlignment="1" applyProtection="1">
      <alignment horizontal="left"/>
      <protection hidden="1"/>
    </xf>
    <xf numFmtId="0" fontId="21" fillId="4" borderId="19" xfId="0" applyFont="1" applyFill="1" applyBorder="1" applyAlignment="1" applyProtection="1">
      <alignment horizontal="center"/>
      <protection hidden="1"/>
    </xf>
    <xf numFmtId="0" fontId="21" fillId="4" borderId="3" xfId="0" applyFont="1" applyFill="1" applyBorder="1" applyAlignment="1" applyProtection="1">
      <alignment horizontal="center"/>
      <protection hidden="1"/>
    </xf>
    <xf numFmtId="0" fontId="21" fillId="4" borderId="20" xfId="0" applyFont="1" applyFill="1" applyBorder="1" applyAlignment="1" applyProtection="1">
      <alignment horizontal="center"/>
      <protection hidden="1"/>
    </xf>
    <xf numFmtId="0" fontId="15" fillId="2" borderId="1" xfId="0" applyFont="1" applyFill="1" applyBorder="1" applyAlignment="1" applyProtection="1">
      <alignment horizontal="center"/>
      <protection hidden="1"/>
    </xf>
    <xf numFmtId="0" fontId="15" fillId="2" borderId="27" xfId="0" applyFont="1" applyFill="1" applyBorder="1" applyAlignment="1" applyProtection="1">
      <alignment horizontal="center"/>
      <protection hidden="1"/>
    </xf>
    <xf numFmtId="0" fontId="15" fillId="2" borderId="28" xfId="0" applyFont="1" applyFill="1" applyBorder="1" applyAlignment="1" applyProtection="1">
      <alignment horizontal="center"/>
      <protection hidden="1"/>
    </xf>
    <xf numFmtId="0" fontId="14" fillId="6" borderId="7" xfId="0" applyFont="1" applyFill="1" applyBorder="1" applyAlignment="1" applyProtection="1">
      <alignment horizontal="center"/>
      <protection hidden="1"/>
    </xf>
    <xf numFmtId="0" fontId="14" fillId="4" borderId="40" xfId="0" applyFont="1" applyFill="1" applyBorder="1" applyAlignment="1" applyProtection="1">
      <alignment horizontal="center"/>
      <protection hidden="1"/>
    </xf>
    <xf numFmtId="0" fontId="14" fillId="4" borderId="24" xfId="0" applyFont="1" applyFill="1" applyBorder="1" applyAlignment="1" applyProtection="1">
      <alignment horizontal="center"/>
      <protection hidden="1"/>
    </xf>
    <xf numFmtId="0" fontId="14" fillId="4" borderId="34" xfId="0" applyFont="1" applyFill="1" applyBorder="1" applyAlignment="1" applyProtection="1">
      <alignment horizontal="center"/>
      <protection hidden="1"/>
    </xf>
    <xf numFmtId="0" fontId="14" fillId="0" borderId="23" xfId="0" applyFont="1" applyFill="1" applyBorder="1" applyAlignment="1" applyProtection="1">
      <alignment horizontal="left"/>
      <protection hidden="1"/>
    </xf>
    <xf numFmtId="0" fontId="14" fillId="0" borderId="24" xfId="0" applyFont="1" applyFill="1" applyBorder="1" applyAlignment="1" applyProtection="1">
      <alignment horizontal="left"/>
      <protection hidden="1"/>
    </xf>
    <xf numFmtId="0" fontId="14" fillId="0" borderId="34" xfId="0" applyFont="1" applyFill="1" applyBorder="1" applyAlignment="1" applyProtection="1">
      <alignment horizontal="left"/>
      <protection hidden="1"/>
    </xf>
    <xf numFmtId="0" fontId="26" fillId="11" borderId="30" xfId="0" applyFont="1" applyFill="1" applyBorder="1" applyAlignment="1">
      <alignment horizontal="center"/>
    </xf>
    <xf numFmtId="0" fontId="26" fillId="12" borderId="30" xfId="0" applyFont="1" applyFill="1" applyBorder="1" applyAlignment="1">
      <alignment horizontal="center"/>
    </xf>
    <xf numFmtId="0" fontId="26" fillId="13" borderId="30" xfId="0" applyFont="1" applyFill="1" applyBorder="1" applyAlignment="1">
      <alignment horizontal="center"/>
    </xf>
    <xf numFmtId="0" fontId="26" fillId="14" borderId="30" xfId="0" applyFont="1" applyFill="1" applyBorder="1" applyAlignment="1">
      <alignment horizontal="center"/>
    </xf>
    <xf numFmtId="0" fontId="26" fillId="5" borderId="30" xfId="0" applyFont="1" applyFill="1" applyBorder="1" applyAlignment="1">
      <alignment horizontal="center"/>
    </xf>
    <xf numFmtId="0" fontId="26" fillId="5" borderId="26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13" fillId="10" borderId="27" xfId="0" applyFont="1" applyFill="1" applyBorder="1" applyAlignment="1">
      <alignment horizontal="center" vertical="center"/>
    </xf>
    <xf numFmtId="0" fontId="13" fillId="10" borderId="28" xfId="0" applyFont="1" applyFill="1" applyBorder="1" applyAlignment="1">
      <alignment horizontal="center" vertical="center"/>
    </xf>
    <xf numFmtId="0" fontId="13" fillId="10" borderId="1" xfId="0" applyFont="1" applyFill="1" applyBorder="1" applyAlignment="1">
      <alignment horizontal="center" vertical="center"/>
    </xf>
    <xf numFmtId="0" fontId="13" fillId="10" borderId="4" xfId="0" applyFont="1" applyFill="1" applyBorder="1" applyAlignment="1">
      <alignment horizontal="center" vertical="center"/>
    </xf>
    <xf numFmtId="0" fontId="13" fillId="10" borderId="27" xfId="0" applyFont="1" applyFill="1" applyBorder="1" applyAlignment="1">
      <alignment horizontal="center"/>
    </xf>
    <xf numFmtId="0" fontId="13" fillId="10" borderId="28" xfId="0" applyFont="1" applyFill="1" applyBorder="1" applyAlignment="1">
      <alignment horizontal="center"/>
    </xf>
    <xf numFmtId="0" fontId="7" fillId="0" borderId="52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17" fontId="25" fillId="0" borderId="0" xfId="0" applyNumberFormat="1" applyFont="1" applyAlignment="1">
      <alignment horizontal="center"/>
    </xf>
    <xf numFmtId="0" fontId="25" fillId="0" borderId="0" xfId="0" applyFont="1" applyAlignment="1">
      <alignment horizontal="center"/>
    </xf>
  </cellXfs>
  <cellStyles count="4">
    <cellStyle name="Hyperlink" xfId="2" builtinId="8"/>
    <cellStyle name="Normal" xfId="0" builtinId="0"/>
    <cellStyle name="Normal 2" xfId="1"/>
    <cellStyle name="Normal 3" xfId="3"/>
  </cellStyles>
  <dxfs count="20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FF33CC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75DF25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05FF76"/>
      <color rgb="FFFF33CC"/>
      <color rgb="FFFF0000"/>
      <color rgb="FF75DF25"/>
      <color rgb="FFFF0066"/>
      <color rgb="FFFFFF99"/>
      <color rgb="FF00CCFF"/>
      <color rgb="FF00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419100</xdr:colOff>
      <xdr:row>1</xdr:row>
      <xdr:rowOff>95250</xdr:rowOff>
    </xdr:from>
    <xdr:to>
      <xdr:col>4</xdr:col>
      <xdr:colOff>304622</xdr:colOff>
      <xdr:row>6</xdr:row>
      <xdr:rowOff>142697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3425" y="371475"/>
          <a:ext cx="1428572" cy="14285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henry@lawnmowerplace.co.za?subject=Results%20Certificate" TargetMode="External"/><Relationship Id="rId1" Type="http://schemas.openxmlformats.org/officeDocument/2006/relationships/hyperlink" Target="mailto:kathykay@lantic.net?subject=Results%20Certificate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5"/>
  <sheetViews>
    <sheetView tabSelected="1" workbookViewId="0">
      <selection activeCell="C10" sqref="C10"/>
    </sheetView>
  </sheetViews>
  <sheetFormatPr defaultColWidth="0" defaultRowHeight="12.75" zeroHeight="1" x14ac:dyDescent="0.2"/>
  <cols>
    <col min="1" max="1" width="4.7109375" customWidth="1"/>
    <col min="2" max="15" width="7.7109375" customWidth="1"/>
    <col min="16" max="16" width="4.7109375" customWidth="1"/>
    <col min="17" max="16384" width="9.140625" hidden="1"/>
  </cols>
  <sheetData>
    <row r="1" spans="1:16" ht="21.95" customHeight="1" thickBot="1" x14ac:dyDescent="0.25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</row>
    <row r="2" spans="1:16" ht="21.95" customHeight="1" thickTop="1" x14ac:dyDescent="0.2">
      <c r="A2" s="29"/>
      <c r="B2" s="30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2"/>
      <c r="P2" s="29"/>
    </row>
    <row r="3" spans="1:16" ht="21.95" customHeight="1" x14ac:dyDescent="0.2">
      <c r="A3" s="29"/>
      <c r="B3" s="33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5"/>
      <c r="P3" s="29"/>
    </row>
    <row r="4" spans="1:16" ht="21.95" customHeight="1" x14ac:dyDescent="0.2">
      <c r="A4" s="29"/>
      <c r="B4" s="33"/>
      <c r="C4" s="34"/>
      <c r="D4" s="34"/>
      <c r="E4" s="29"/>
      <c r="F4" s="157" t="s">
        <v>200</v>
      </c>
      <c r="G4" s="157"/>
      <c r="H4" s="157"/>
      <c r="I4" s="157"/>
      <c r="J4" s="157"/>
      <c r="K4" s="157"/>
      <c r="L4" s="157"/>
      <c r="M4" s="157"/>
      <c r="N4" s="157"/>
      <c r="O4" s="35"/>
      <c r="P4" s="29"/>
    </row>
    <row r="5" spans="1:16" ht="21.95" customHeight="1" x14ac:dyDescent="0.2">
      <c r="A5" s="29"/>
      <c r="B5" s="33"/>
      <c r="C5" s="34"/>
      <c r="D5" s="34"/>
      <c r="E5" s="34"/>
      <c r="F5" s="36"/>
      <c r="G5" s="160" t="s">
        <v>217</v>
      </c>
      <c r="H5" s="160"/>
      <c r="I5" s="160"/>
      <c r="J5" s="159" t="s">
        <v>1628</v>
      </c>
      <c r="K5" s="159"/>
      <c r="L5" s="159"/>
      <c r="M5" s="159"/>
      <c r="N5" s="37"/>
      <c r="O5" s="35"/>
      <c r="P5" s="29"/>
    </row>
    <row r="6" spans="1:16" ht="21.95" customHeight="1" x14ac:dyDescent="0.2">
      <c r="A6" s="29"/>
      <c r="B6" s="33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5"/>
      <c r="P6" s="29"/>
    </row>
    <row r="7" spans="1:16" ht="21.95" customHeight="1" x14ac:dyDescent="0.2">
      <c r="A7" s="29"/>
      <c r="B7" s="33"/>
      <c r="C7" s="34"/>
      <c r="D7" s="34"/>
      <c r="E7" s="34"/>
      <c r="F7" s="34"/>
      <c r="G7" s="34"/>
      <c r="H7" s="34"/>
      <c r="I7" s="34"/>
      <c r="J7" s="34"/>
      <c r="K7" s="34"/>
      <c r="L7" s="34"/>
      <c r="M7" s="38" t="s">
        <v>2277</v>
      </c>
      <c r="N7" s="162">
        <f>C10</f>
        <v>0</v>
      </c>
      <c r="O7" s="163"/>
      <c r="P7" s="29"/>
    </row>
    <row r="8" spans="1:16" ht="21.95" customHeight="1" x14ac:dyDescent="0.45">
      <c r="A8" s="29"/>
      <c r="B8" s="33"/>
      <c r="C8" s="158" t="s">
        <v>2062</v>
      </c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35"/>
      <c r="P8" s="29"/>
    </row>
    <row r="9" spans="1:16" ht="21.95" customHeight="1" x14ac:dyDescent="0.2">
      <c r="A9" s="29"/>
      <c r="B9" s="33"/>
      <c r="C9" s="39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5"/>
      <c r="P9" s="29"/>
    </row>
    <row r="10" spans="1:16" ht="21.95" customHeight="1" x14ac:dyDescent="0.25">
      <c r="A10" s="29"/>
      <c r="B10" s="40"/>
      <c r="C10" s="48"/>
      <c r="D10" s="161" t="str">
        <f>IF(ISERROR(IF(C10="","&lt;-- Insert PVO number",VLOOKUP(C10,Points!A2:B88,2,FALSE))),"PVO number incorrect",IF(C10="","&lt;-- Insert PVO number",TRIM(VLOOKUP(C10,Points!A2:B88,2,FALSE))))</f>
        <v>&lt;-- Insert PVO number</v>
      </c>
      <c r="E10" s="161"/>
      <c r="F10" s="161"/>
      <c r="G10" s="161"/>
      <c r="H10" s="161"/>
      <c r="I10" s="161"/>
      <c r="K10" s="164" t="str">
        <f>IF(C10="","",VLOOKUP(C10,Points!A2:C199,3,FALSE))</f>
        <v/>
      </c>
      <c r="L10" s="164"/>
      <c r="M10" s="164"/>
      <c r="N10" s="164"/>
      <c r="O10" s="41"/>
      <c r="P10" s="29"/>
    </row>
    <row r="11" spans="1:16" ht="21.95" customHeight="1" thickBot="1" x14ac:dyDescent="0.3">
      <c r="A11" s="29"/>
      <c r="B11" s="40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1"/>
      <c r="P11" s="29"/>
    </row>
    <row r="12" spans="1:16" ht="21.95" customHeight="1" x14ac:dyDescent="0.25">
      <c r="A12" s="29"/>
      <c r="B12" s="40"/>
      <c r="C12" s="165" t="s">
        <v>13</v>
      </c>
      <c r="D12" s="166"/>
      <c r="E12" s="166"/>
      <c r="F12" s="166"/>
      <c r="G12" s="166" t="s">
        <v>136</v>
      </c>
      <c r="H12" s="166"/>
      <c r="I12" s="166"/>
      <c r="J12" s="166"/>
      <c r="K12" s="171" t="s">
        <v>137</v>
      </c>
      <c r="L12" s="172"/>
      <c r="M12" s="166" t="s">
        <v>24</v>
      </c>
      <c r="N12" s="169"/>
      <c r="O12" s="41"/>
      <c r="P12" s="29"/>
    </row>
    <row r="13" spans="1:16" ht="21.95" customHeight="1" x14ac:dyDescent="0.25">
      <c r="A13" s="29"/>
      <c r="B13" s="40"/>
      <c r="C13" s="167" t="str">
        <f>IF($C$10="","",IF(INDEX(Results!$A$2:$U$190,MATCH($C$10,Results!$A$2:$A$190,0)+0,1)=$C$10,INDEX(Results!$A$2:$U$190,MATCH($C$10,Results!$A$2:$A$190,0)+0,3),""))</f>
        <v/>
      </c>
      <c r="D13" s="168"/>
      <c r="E13" s="168"/>
      <c r="F13" s="168"/>
      <c r="G13" s="168" t="str">
        <f>IF($C$10="","",IF(INDEX(Results!$A$2:$U$190,MATCH($C$10,Results!$A$2:$A$190,0)+0,1)=$C$10,INDEX(Results!$A$2:$U$190,MATCH($C$10,Results!$A$2:$A$190,0)+0,8),""))</f>
        <v/>
      </c>
      <c r="H13" s="168"/>
      <c r="I13" s="168"/>
      <c r="J13" s="168"/>
      <c r="K13" s="173" t="str">
        <f>IF($C$10="","",IF(INDEX(Results!$A$2:$U$190,MATCH($C$10,Results!$A$2:$A$190,0)+0,1)=$C$10,INDEX(Results!$A$2:$U$190,MATCH($C$10,Results!$A$2:$A$190,0)+0,19),""))</f>
        <v/>
      </c>
      <c r="L13" s="174"/>
      <c r="M13" s="168" t="str">
        <f>IF($C$10="","",IF(INDEX(Results!$A$2:$U$190,MATCH($C$10,Results!$A$2:$A$190,0)+0,1)=$C$10,INDEX(Results!$A$2:$U$190,MATCH($C$10,Results!$A$2:$A$190,0)+0,20),""))</f>
        <v/>
      </c>
      <c r="N13" s="170"/>
      <c r="O13" s="41"/>
      <c r="P13" s="29"/>
    </row>
    <row r="14" spans="1:16" ht="21.95" customHeight="1" x14ac:dyDescent="0.25">
      <c r="A14" s="29"/>
      <c r="B14" s="40"/>
      <c r="C14" s="177" t="str">
        <f>IF($C$10="","",IF(INDEX(Results!$A$2:$U$190,MATCH($C$10,Results!$A$2:$A$190,0)+1,1)=$C$10,INDEX(Results!$A$2:$U$190,MATCH($C$10,Results!$A$2:$A$190,0)+1,3),""))</f>
        <v/>
      </c>
      <c r="D14" s="178"/>
      <c r="E14" s="178"/>
      <c r="F14" s="178"/>
      <c r="G14" s="178" t="str">
        <f>IF($C$10="","",IF(INDEX(Results!$A$2:$U$190,MATCH($C$10,Results!$A$2:$A$190,0)+1,1)=$C$10,INDEX(Results!$A$2:$U$190,MATCH($C$10,Results!$A$2:$A$190,0)+1,8),""))</f>
        <v/>
      </c>
      <c r="H14" s="178"/>
      <c r="I14" s="178"/>
      <c r="J14" s="178"/>
      <c r="K14" s="183" t="str">
        <f>IF($C$10="","",IF(INDEX(Results!$A$2:$U$190,MATCH($C$10,Results!$A$2:$A$190,0)+1,1)=$C$10,INDEX(Results!$A$2:$U$190,MATCH($C$10,Results!$A$2:$A$190,0)+1,19),""))</f>
        <v/>
      </c>
      <c r="L14" s="184"/>
      <c r="M14" s="178" t="str">
        <f>IF($C$10="","",IF(INDEX(Results!$A$2:$U$190,MATCH($C$10,Results!$A$2:$A$190,0)+1,1)=$C$10,INDEX(Results!$A$2:$U$190,MATCH($C$10,Results!$A$2:$A$190,0)+1,20),""))</f>
        <v/>
      </c>
      <c r="N14" s="181"/>
      <c r="O14" s="41"/>
      <c r="P14" s="29"/>
    </row>
    <row r="15" spans="1:16" ht="21.95" customHeight="1" x14ac:dyDescent="0.25">
      <c r="A15" s="29"/>
      <c r="B15" s="40"/>
      <c r="C15" s="167" t="str">
        <f>IF($C$10="","",IF(INDEX(Results!$A$2:$U$190,MATCH($C$10,Results!$A$2:$A$190,0)+2,1)=$C$10,INDEX(Results!$A$2:$U$190,MATCH($C$10,Results!$A$2:$A$190,0)+2,3),""))</f>
        <v/>
      </c>
      <c r="D15" s="168"/>
      <c r="E15" s="168"/>
      <c r="F15" s="168"/>
      <c r="G15" s="168" t="str">
        <f>IF($C$10="","",IF(INDEX(Results!$A$2:$U$190,MATCH($C$10,Results!$A$2:$A$190,0)+2,1)=$C$10,INDEX(Results!$A$2:$U$190,MATCH($C$10,Results!$A$2:$A$190,0)+2,8),""))</f>
        <v/>
      </c>
      <c r="H15" s="168"/>
      <c r="I15" s="168"/>
      <c r="J15" s="168"/>
      <c r="K15" s="173" t="str">
        <f>IF($C$10="","",IF(INDEX(Results!$A$2:$U$190,MATCH($C$10,Results!$A$2:$A$190,0)+2,1)=$C$10,INDEX(Results!$A$2:$U$190,MATCH($C$10,Results!$A$2:$A$190,0)+2,19),""))</f>
        <v/>
      </c>
      <c r="L15" s="174"/>
      <c r="M15" s="168" t="str">
        <f>IF($C$10="","",IF(INDEX(Results!$A$2:$U$190,MATCH($C$10,Results!$A$2:$A$190,0)+2,1)=$C$10,INDEX(Results!$A$2:$U$190,MATCH($C$10,Results!$A$2:$A$190,0)+2,20),""))</f>
        <v/>
      </c>
      <c r="N15" s="170"/>
      <c r="O15" s="41"/>
      <c r="P15" s="29"/>
    </row>
    <row r="16" spans="1:16" ht="21.95" customHeight="1" thickBot="1" x14ac:dyDescent="0.3">
      <c r="A16" s="29"/>
      <c r="B16" s="40"/>
      <c r="C16" s="179" t="str">
        <f>IF($C$10="","",IF(INDEX(Results!$A$2:$U$190,MATCH($C$10,Results!$A$2:$A$190,0)+3,1)=$C$10,INDEX(Results!$A$2:$U$190,MATCH($C$10,Results!$A$2:$A$190,0)+3,3),""))</f>
        <v/>
      </c>
      <c r="D16" s="180"/>
      <c r="E16" s="180"/>
      <c r="F16" s="180"/>
      <c r="G16" s="180" t="str">
        <f>IF($C$10="","",IF(INDEX(Results!$A$2:$U$190,MATCH($C$10,Results!$A$2:$A$190,0)+3,1)=$C$10,INDEX(Results!$A$2:$U$190,MATCH($C$10,Results!$A$2:$A$190,0)+3,8),""))</f>
        <v/>
      </c>
      <c r="H16" s="180"/>
      <c r="I16" s="180"/>
      <c r="J16" s="180"/>
      <c r="K16" s="185" t="str">
        <f>IF($C$10="","",IF(INDEX(Results!$A$2:$U$190,MATCH($C$10,Results!$A$2:$A$190,0)+3,1)=$C$10,INDEX(Results!$A$2:$U$190,MATCH($C$10,Results!$A$2:$A$190,0)+3,19),""))</f>
        <v/>
      </c>
      <c r="L16" s="186"/>
      <c r="M16" s="180" t="str">
        <f>IF($C$10="","",IF(INDEX(Results!$A$2:$U$190,MATCH($C$10,Results!$A$2:$A$190,0)+3,1)=$C$10,INDEX(Results!$A$2:$U$190,MATCH($C$10,Results!$A$2:$A$190,0)+3,20),""))</f>
        <v/>
      </c>
      <c r="N16" s="182"/>
      <c r="O16" s="41"/>
      <c r="P16" s="29"/>
    </row>
    <row r="17" spans="1:16" ht="21.95" customHeight="1" x14ac:dyDescent="0.25">
      <c r="A17" s="29"/>
      <c r="B17" s="40"/>
      <c r="C17" s="175" t="s">
        <v>237</v>
      </c>
      <c r="D17" s="176"/>
      <c r="E17" s="176"/>
      <c r="F17" s="176"/>
      <c r="G17" s="176"/>
      <c r="H17" s="176"/>
      <c r="I17" s="176"/>
      <c r="J17" s="176"/>
      <c r="K17" s="176"/>
      <c r="L17" s="176"/>
      <c r="M17" s="176"/>
      <c r="N17" s="176"/>
      <c r="O17" s="41"/>
      <c r="P17" s="29"/>
    </row>
    <row r="18" spans="1:16" ht="21.95" customHeight="1" thickBot="1" x14ac:dyDescent="0.3">
      <c r="A18" s="29"/>
      <c r="B18" s="40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1"/>
      <c r="P18" s="29"/>
    </row>
    <row r="19" spans="1:16" ht="21.95" customHeight="1" x14ac:dyDescent="0.25">
      <c r="A19" s="29"/>
      <c r="B19" s="40"/>
      <c r="C19" s="51"/>
      <c r="D19" s="219" t="s">
        <v>168</v>
      </c>
      <c r="E19" s="220"/>
      <c r="F19" s="220"/>
      <c r="G19" s="220"/>
      <c r="H19" s="220"/>
      <c r="I19" s="220"/>
      <c r="J19" s="220"/>
      <c r="K19" s="220"/>
      <c r="L19" s="220"/>
      <c r="M19" s="221"/>
      <c r="N19" s="53"/>
      <c r="O19" s="41"/>
      <c r="P19" s="29"/>
    </row>
    <row r="20" spans="1:16" ht="21.95" customHeight="1" x14ac:dyDescent="0.25">
      <c r="A20" s="29"/>
      <c r="B20" s="40"/>
      <c r="C20" s="51"/>
      <c r="D20" s="196" t="s">
        <v>82</v>
      </c>
      <c r="E20" s="197"/>
      <c r="F20" s="197"/>
      <c r="G20" s="198"/>
      <c r="H20" s="190" t="s">
        <v>169</v>
      </c>
      <c r="I20" s="191"/>
      <c r="J20" s="192"/>
      <c r="K20" s="190" t="s">
        <v>170</v>
      </c>
      <c r="L20" s="191"/>
      <c r="M20" s="202"/>
      <c r="N20" s="53"/>
      <c r="O20" s="41"/>
      <c r="P20" s="29"/>
    </row>
    <row r="21" spans="1:16" ht="21.95" customHeight="1" x14ac:dyDescent="0.25">
      <c r="A21" s="29"/>
      <c r="B21" s="40"/>
      <c r="C21" s="52"/>
      <c r="D21" s="199" t="s">
        <v>127</v>
      </c>
      <c r="E21" s="200"/>
      <c r="F21" s="200"/>
      <c r="G21" s="201"/>
      <c r="H21" s="193" t="str">
        <f>IF($C$10="","",VLOOKUP($C$10,Members!$B$4:$Y$205,21,FALSE))</f>
        <v/>
      </c>
      <c r="I21" s="194"/>
      <c r="J21" s="195"/>
      <c r="K21" s="193" t="str">
        <f>IF($C$10="","",VLOOKUP($C$10,Members!$B$4:$Y$205,3,FALSE))</f>
        <v/>
      </c>
      <c r="L21" s="194"/>
      <c r="M21" s="203"/>
      <c r="N21" s="54"/>
      <c r="O21" s="41"/>
      <c r="P21" s="29"/>
    </row>
    <row r="22" spans="1:16" ht="21.95" customHeight="1" x14ac:dyDescent="0.25">
      <c r="A22" s="29"/>
      <c r="B22" s="40"/>
      <c r="C22" s="52"/>
      <c r="D22" s="204" t="s">
        <v>171</v>
      </c>
      <c r="E22" s="205"/>
      <c r="F22" s="205"/>
      <c r="G22" s="206"/>
      <c r="H22" s="187" t="str">
        <f>IF($C$10="","",VLOOKUP($C$10,Members!$B$4:$Y$205,24,FALSE))</f>
        <v/>
      </c>
      <c r="I22" s="188"/>
      <c r="J22" s="231"/>
      <c r="K22" s="187" t="str">
        <f>IF($C$10="","",VLOOKUP($C$10,Members!$B$4:$Y$205,18,FALSE))</f>
        <v/>
      </c>
      <c r="L22" s="188"/>
      <c r="M22" s="189"/>
      <c r="N22" s="54"/>
      <c r="O22" s="41"/>
      <c r="P22" s="29"/>
    </row>
    <row r="23" spans="1:16" ht="21.95" customHeight="1" x14ac:dyDescent="0.25">
      <c r="A23" s="29"/>
      <c r="B23" s="40"/>
      <c r="C23" s="52"/>
      <c r="D23" s="199" t="s">
        <v>192</v>
      </c>
      <c r="E23" s="200"/>
      <c r="F23" s="200"/>
      <c r="G23" s="201"/>
      <c r="H23" s="193" t="str">
        <f>IF($C$10="","",VLOOKUP($C$10,Members!$B$4:$Y$205,22,FALSE))</f>
        <v/>
      </c>
      <c r="I23" s="194"/>
      <c r="J23" s="195"/>
      <c r="K23" s="193" t="str">
        <f>IF($C$10="","",VLOOKUP($C$10,Members!$B$4:$Y$205,4,FALSE))</f>
        <v/>
      </c>
      <c r="L23" s="194"/>
      <c r="M23" s="203"/>
      <c r="N23" s="54"/>
      <c r="O23" s="41"/>
      <c r="P23" s="29"/>
    </row>
    <row r="24" spans="1:16" ht="21.95" customHeight="1" thickBot="1" x14ac:dyDescent="0.3">
      <c r="A24" s="29"/>
      <c r="B24" s="40"/>
      <c r="C24" s="52"/>
      <c r="D24" s="235" t="s">
        <v>193</v>
      </c>
      <c r="E24" s="236"/>
      <c r="F24" s="236"/>
      <c r="G24" s="237"/>
      <c r="H24" s="232"/>
      <c r="I24" s="233"/>
      <c r="J24" s="234"/>
      <c r="K24" s="216" t="str">
        <f>IF($C$10="","",VLOOKUP($C$10,Members!$B$4:$Y$205,5,FALSE))</f>
        <v/>
      </c>
      <c r="L24" s="217"/>
      <c r="M24" s="218"/>
      <c r="N24" s="54"/>
      <c r="O24" s="41"/>
      <c r="P24" s="29"/>
    </row>
    <row r="25" spans="1:16" ht="21.95" customHeight="1" x14ac:dyDescent="0.25">
      <c r="A25" s="29"/>
      <c r="B25" s="40"/>
      <c r="C25" s="176" t="s">
        <v>172</v>
      </c>
      <c r="D25" s="176"/>
      <c r="E25" s="176"/>
      <c r="F25" s="176"/>
      <c r="G25" s="176"/>
      <c r="H25" s="176"/>
      <c r="I25" s="176"/>
      <c r="J25" s="176"/>
      <c r="K25" s="176"/>
      <c r="L25" s="176"/>
      <c r="M25" s="176"/>
      <c r="N25" s="176"/>
      <c r="O25" s="41"/>
      <c r="P25" s="29"/>
    </row>
    <row r="26" spans="1:16" ht="21.95" customHeight="1" thickBot="1" x14ac:dyDescent="0.3">
      <c r="A26" s="29"/>
      <c r="B26" s="40"/>
      <c r="C26" s="43">
        <v>6</v>
      </c>
      <c r="D26" s="43">
        <v>7</v>
      </c>
      <c r="E26" s="43">
        <v>8</v>
      </c>
      <c r="F26" s="43">
        <v>9</v>
      </c>
      <c r="G26" s="43">
        <v>10</v>
      </c>
      <c r="H26" s="43">
        <v>11</v>
      </c>
      <c r="I26" s="43">
        <v>12</v>
      </c>
      <c r="J26" s="43">
        <v>13</v>
      </c>
      <c r="K26" s="43">
        <v>14</v>
      </c>
      <c r="L26" s="43">
        <v>15</v>
      </c>
      <c r="M26" s="43">
        <v>16</v>
      </c>
      <c r="N26" s="43">
        <v>17</v>
      </c>
      <c r="O26" s="41"/>
      <c r="P26" s="29"/>
    </row>
    <row r="27" spans="1:16" ht="21.95" customHeight="1" x14ac:dyDescent="0.25">
      <c r="A27" s="29"/>
      <c r="B27" s="40"/>
      <c r="C27" s="228" t="s">
        <v>253</v>
      </c>
      <c r="D27" s="229"/>
      <c r="E27" s="229"/>
      <c r="F27" s="229"/>
      <c r="G27" s="229"/>
      <c r="H27" s="229"/>
      <c r="I27" s="229"/>
      <c r="J27" s="229"/>
      <c r="K27" s="229"/>
      <c r="L27" s="229"/>
      <c r="M27" s="229"/>
      <c r="N27" s="230"/>
      <c r="O27" s="41"/>
      <c r="P27" s="29"/>
    </row>
    <row r="28" spans="1:16" ht="21.95" customHeight="1" x14ac:dyDescent="0.25">
      <c r="A28" s="29"/>
      <c r="B28" s="40"/>
      <c r="C28" s="56" t="s">
        <v>79</v>
      </c>
      <c r="D28" s="57" t="s">
        <v>238</v>
      </c>
      <c r="E28" s="57" t="s">
        <v>239</v>
      </c>
      <c r="F28" s="57" t="s">
        <v>240</v>
      </c>
      <c r="G28" s="57" t="s">
        <v>4</v>
      </c>
      <c r="H28" s="57" t="s">
        <v>241</v>
      </c>
      <c r="I28" s="57" t="s">
        <v>2</v>
      </c>
      <c r="J28" s="57" t="s">
        <v>5</v>
      </c>
      <c r="K28" s="57" t="s">
        <v>242</v>
      </c>
      <c r="L28" s="57" t="s">
        <v>243</v>
      </c>
      <c r="M28" s="57" t="s">
        <v>1</v>
      </c>
      <c r="N28" s="58" t="s">
        <v>8</v>
      </c>
      <c r="O28" s="41"/>
      <c r="P28" s="29"/>
    </row>
    <row r="29" spans="1:16" ht="21.95" customHeight="1" x14ac:dyDescent="0.25">
      <c r="A29" s="29"/>
      <c r="B29" s="44"/>
      <c r="C29" s="62" t="str">
        <f>IF($C$10="","",VLOOKUP($C$10,Members!$B$4:$Y$205,C26,FALSE))</f>
        <v/>
      </c>
      <c r="D29" s="63" t="str">
        <f>IF($C$10="","",VLOOKUP($C$10,Members!$B$4:$Y$205,D26,FALSE))</f>
        <v/>
      </c>
      <c r="E29" s="63" t="str">
        <f>IF($C$10="","",VLOOKUP($C$10,Members!$B$4:$Y$205,E26,FALSE))</f>
        <v/>
      </c>
      <c r="F29" s="63" t="str">
        <f>IF($C$10="","",VLOOKUP($C$10,Members!$B$4:$Y$205,F26,FALSE))</f>
        <v/>
      </c>
      <c r="G29" s="63" t="str">
        <f>IF($C$10="","",VLOOKUP($C$10,Members!$B$4:$Y$205,G26,FALSE))</f>
        <v/>
      </c>
      <c r="H29" s="63" t="str">
        <f>IF($C$10="","",VLOOKUP($C$10,Members!$B$4:$Y$205,H26,FALSE))</f>
        <v/>
      </c>
      <c r="I29" s="63" t="str">
        <f>IF($C$10="","",VLOOKUP($C$10,Members!$B$4:$Y$205,I26,FALSE))</f>
        <v/>
      </c>
      <c r="J29" s="63" t="str">
        <f>IF($C$10="","",VLOOKUP($C$10,Members!$B$4:$Y$205,J26,FALSE))</f>
        <v/>
      </c>
      <c r="K29" s="63" t="str">
        <f>IF($C$10="","",VLOOKUP($C$10,Members!$B$4:$Y$205,K26,FALSE))</f>
        <v/>
      </c>
      <c r="L29" s="63" t="str">
        <f>IF($C$10="","",VLOOKUP($C$10,Members!$B$4:$Y$205,L26,FALSE))</f>
        <v/>
      </c>
      <c r="M29" s="63" t="str">
        <f>IF($C$10="","",VLOOKUP($C$10,Members!$B$4:$Y$205,M26,FALSE))</f>
        <v/>
      </c>
      <c r="N29" s="66">
        <f>SUM(C29:M29)</f>
        <v>0</v>
      </c>
      <c r="O29" s="41"/>
      <c r="P29" s="29"/>
    </row>
    <row r="30" spans="1:16" ht="21.95" customHeight="1" x14ac:dyDescent="0.25">
      <c r="A30" s="29"/>
      <c r="B30" s="40"/>
      <c r="C30" s="84"/>
      <c r="D30" s="85"/>
      <c r="E30" s="85"/>
      <c r="F30" s="85"/>
      <c r="G30" s="86" t="str">
        <f>IF($C$10="","",VLOOKUP($C$10,Members!$B$4:$Y$205,23,FALSE))</f>
        <v/>
      </c>
      <c r="H30" s="85"/>
      <c r="I30" s="85"/>
      <c r="J30" s="85"/>
      <c r="K30" s="85"/>
      <c r="L30" s="85"/>
      <c r="M30" s="85"/>
      <c r="N30" s="55"/>
      <c r="O30" s="41"/>
      <c r="P30" s="29"/>
    </row>
    <row r="31" spans="1:16" ht="21.95" customHeight="1" x14ac:dyDescent="0.25">
      <c r="A31" s="29"/>
      <c r="B31" s="40"/>
      <c r="C31" s="213" t="s">
        <v>254</v>
      </c>
      <c r="D31" s="214"/>
      <c r="E31" s="214"/>
      <c r="F31" s="214"/>
      <c r="G31" s="214"/>
      <c r="H31" s="214"/>
      <c r="I31" s="214"/>
      <c r="J31" s="214"/>
      <c r="K31" s="214"/>
      <c r="L31" s="214"/>
      <c r="M31" s="214"/>
      <c r="N31" s="215"/>
      <c r="O31" s="41"/>
      <c r="P31" s="29"/>
    </row>
    <row r="32" spans="1:16" ht="21.95" customHeight="1" x14ac:dyDescent="0.25">
      <c r="A32" s="29"/>
      <c r="B32" s="40"/>
      <c r="C32" s="56" t="s">
        <v>79</v>
      </c>
      <c r="D32" s="57" t="s">
        <v>238</v>
      </c>
      <c r="E32" s="57" t="s">
        <v>239</v>
      </c>
      <c r="F32" s="57" t="s">
        <v>240</v>
      </c>
      <c r="G32" s="57" t="s">
        <v>4</v>
      </c>
      <c r="H32" s="57" t="s">
        <v>241</v>
      </c>
      <c r="I32" s="57" t="s">
        <v>2</v>
      </c>
      <c r="J32" s="57" t="s">
        <v>5</v>
      </c>
      <c r="K32" s="57" t="s">
        <v>242</v>
      </c>
      <c r="L32" s="57" t="s">
        <v>243</v>
      </c>
      <c r="M32" s="57" t="s">
        <v>1</v>
      </c>
      <c r="N32" s="58" t="s">
        <v>8</v>
      </c>
      <c r="O32" s="41"/>
      <c r="P32" s="29"/>
    </row>
    <row r="33" spans="1:16" ht="21.95" customHeight="1" thickBot="1" x14ac:dyDescent="0.3">
      <c r="A33" s="29"/>
      <c r="B33" s="40"/>
      <c r="C33" s="64" t="str">
        <f>IF($C$10="","",IF(C29&gt;$G30,$G30,C29))</f>
        <v/>
      </c>
      <c r="D33" s="65" t="str">
        <f t="shared" ref="D33:M33" si="0">IF($C$10="","",IF(D29&gt;$G30,$G30,D29))</f>
        <v/>
      </c>
      <c r="E33" s="65" t="str">
        <f t="shared" si="0"/>
        <v/>
      </c>
      <c r="F33" s="65" t="str">
        <f t="shared" si="0"/>
        <v/>
      </c>
      <c r="G33" s="65" t="str">
        <f t="shared" si="0"/>
        <v/>
      </c>
      <c r="H33" s="65" t="str">
        <f t="shared" si="0"/>
        <v/>
      </c>
      <c r="I33" s="65" t="str">
        <f t="shared" si="0"/>
        <v/>
      </c>
      <c r="J33" s="65" t="str">
        <f t="shared" si="0"/>
        <v/>
      </c>
      <c r="K33" s="65" t="str">
        <f t="shared" si="0"/>
        <v/>
      </c>
      <c r="L33" s="65" t="str">
        <f t="shared" si="0"/>
        <v/>
      </c>
      <c r="M33" s="65" t="str">
        <f t="shared" si="0"/>
        <v/>
      </c>
      <c r="N33" s="67">
        <f>SUM(C33:M33)</f>
        <v>0</v>
      </c>
      <c r="O33" s="41"/>
      <c r="P33" s="29"/>
    </row>
    <row r="34" spans="1:16" ht="21.95" customHeight="1" thickBot="1" x14ac:dyDescent="0.3">
      <c r="A34" s="29"/>
      <c r="B34" s="40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1"/>
      <c r="P34" s="29"/>
    </row>
    <row r="35" spans="1:16" ht="21.95" customHeight="1" x14ac:dyDescent="0.25">
      <c r="A35" s="29"/>
      <c r="B35" s="40"/>
      <c r="C35" s="225" t="s">
        <v>173</v>
      </c>
      <c r="D35" s="226"/>
      <c r="E35" s="226"/>
      <c r="F35" s="226"/>
      <c r="G35" s="226"/>
      <c r="H35" s="226"/>
      <c r="I35" s="226"/>
      <c r="J35" s="226"/>
      <c r="K35" s="226"/>
      <c r="L35" s="226"/>
      <c r="M35" s="226"/>
      <c r="N35" s="227"/>
      <c r="O35" s="41"/>
      <c r="P35" s="29"/>
    </row>
    <row r="36" spans="1:16" ht="21.95" customHeight="1" x14ac:dyDescent="0.25">
      <c r="A36" s="29"/>
      <c r="B36" s="40"/>
      <c r="C36" s="204" t="s">
        <v>127</v>
      </c>
      <c r="D36" s="205"/>
      <c r="E36" s="205"/>
      <c r="F36" s="205"/>
      <c r="G36" s="205"/>
      <c r="H36" s="205"/>
      <c r="I36" s="205"/>
      <c r="J36" s="205"/>
      <c r="K36" s="206"/>
      <c r="L36" s="187" t="str">
        <f>IF(C10="","",IF(VLOOKUP($C$10,Members!$B$4:$Y$205,19,FALSE)="YES",0,IF(C10="","",IF(K21&gt;H21,0,H21-K21))))</f>
        <v/>
      </c>
      <c r="M36" s="188"/>
      <c r="N36" s="189"/>
      <c r="O36" s="41"/>
      <c r="P36" s="29"/>
    </row>
    <row r="37" spans="1:16" ht="21.95" customHeight="1" x14ac:dyDescent="0.25">
      <c r="A37" s="29"/>
      <c r="B37" s="40"/>
      <c r="C37" s="222" t="s">
        <v>174</v>
      </c>
      <c r="D37" s="223"/>
      <c r="E37" s="223"/>
      <c r="F37" s="223"/>
      <c r="G37" s="223"/>
      <c r="H37" s="223"/>
      <c r="I37" s="223"/>
      <c r="J37" s="223"/>
      <c r="K37" s="224"/>
      <c r="L37" s="193" t="str">
        <f>IF(C10="","",IF(VLOOKUP($C$10,Members!$B$4:$Y$205,19,FALSE)="YES",0,IF(C10="","",IF(N33&gt;H22,0,H22-N33))))</f>
        <v/>
      </c>
      <c r="M37" s="194"/>
      <c r="N37" s="203"/>
      <c r="O37" s="41"/>
      <c r="P37" s="29"/>
    </row>
    <row r="38" spans="1:16" ht="21.95" customHeight="1" x14ac:dyDescent="0.25">
      <c r="A38" s="29"/>
      <c r="B38" s="40"/>
      <c r="C38" s="56" t="s">
        <v>79</v>
      </c>
      <c r="D38" s="57" t="s">
        <v>238</v>
      </c>
      <c r="E38" s="57" t="s">
        <v>239</v>
      </c>
      <c r="F38" s="57" t="s">
        <v>240</v>
      </c>
      <c r="G38" s="57" t="s">
        <v>4</v>
      </c>
      <c r="H38" s="57" t="s">
        <v>241</v>
      </c>
      <c r="I38" s="57" t="s">
        <v>2</v>
      </c>
      <c r="J38" s="57" t="s">
        <v>5</v>
      </c>
      <c r="K38" s="57" t="s">
        <v>242</v>
      </c>
      <c r="L38" s="57" t="s">
        <v>243</v>
      </c>
      <c r="M38" s="57" t="s">
        <v>1</v>
      </c>
      <c r="N38" s="60"/>
      <c r="O38" s="41"/>
      <c r="P38" s="29"/>
    </row>
    <row r="39" spans="1:16" ht="21.95" customHeight="1" x14ac:dyDescent="0.25">
      <c r="A39" s="29"/>
      <c r="B39" s="40"/>
      <c r="C39" s="49" t="str">
        <f>IF($C$10="","",IF($L$37=0,0,IF($G$30&gt;C33,IF(($G$30-C33)&gt;$L$37,$L$37,$G$30-C33),0)))</f>
        <v/>
      </c>
      <c r="D39" s="50" t="str">
        <f t="shared" ref="D39:M39" si="1">IF($C$10="","",IF($L$37=0,0,IF($G$30&gt;D33,IF(($G$30-D33)&gt;$L$37,$L$37,$G$30-D33),0)))</f>
        <v/>
      </c>
      <c r="E39" s="50" t="str">
        <f t="shared" si="1"/>
        <v/>
      </c>
      <c r="F39" s="50" t="str">
        <f t="shared" si="1"/>
        <v/>
      </c>
      <c r="G39" s="50" t="str">
        <f t="shared" si="1"/>
        <v/>
      </c>
      <c r="H39" s="50" t="str">
        <f t="shared" si="1"/>
        <v/>
      </c>
      <c r="I39" s="50" t="str">
        <f t="shared" si="1"/>
        <v/>
      </c>
      <c r="J39" s="50" t="str">
        <f t="shared" si="1"/>
        <v/>
      </c>
      <c r="K39" s="50" t="str">
        <f t="shared" si="1"/>
        <v/>
      </c>
      <c r="L39" s="50" t="str">
        <f t="shared" si="1"/>
        <v/>
      </c>
      <c r="M39" s="50" t="str">
        <f t="shared" si="1"/>
        <v/>
      </c>
      <c r="N39" s="59"/>
      <c r="O39" s="41"/>
      <c r="P39" s="29"/>
    </row>
    <row r="40" spans="1:16" ht="21.95" customHeight="1" x14ac:dyDescent="0.25">
      <c r="A40" s="29"/>
      <c r="B40" s="40"/>
      <c r="C40" s="204" t="s">
        <v>133</v>
      </c>
      <c r="D40" s="205"/>
      <c r="E40" s="205"/>
      <c r="F40" s="205"/>
      <c r="G40" s="205"/>
      <c r="H40" s="205"/>
      <c r="I40" s="205"/>
      <c r="J40" s="205"/>
      <c r="K40" s="206"/>
      <c r="L40" s="187" t="str">
        <f>IF(C10="","",IF(VLOOKUP($C$10,Members!$B$4:$Y$205,19,FALSE)="YES",0,IF(C10="","",IF(K23&gt;H23,0,H23-K23))))</f>
        <v/>
      </c>
      <c r="M40" s="188"/>
      <c r="N40" s="189"/>
      <c r="O40" s="41"/>
      <c r="P40" s="29"/>
    </row>
    <row r="41" spans="1:16" ht="21.95" customHeight="1" thickBot="1" x14ac:dyDescent="0.3">
      <c r="A41" s="29"/>
      <c r="B41" s="40"/>
      <c r="C41" s="207" t="str">
        <f>IF(K10="Master2: Silver","You are on the highest star level.",IF((L36=0)*AND(L37=0)*AND(L40=0),":-) Congratulations, you have advanced to:","Next star level:"))</f>
        <v>Next star level:</v>
      </c>
      <c r="D41" s="208"/>
      <c r="E41" s="208"/>
      <c r="F41" s="208"/>
      <c r="G41" s="208"/>
      <c r="H41" s="208"/>
      <c r="I41" s="208"/>
      <c r="J41" s="208"/>
      <c r="K41" s="209"/>
      <c r="L41" s="210" t="str">
        <f>IF(C10="","",CHOOSE(LOOKUP(K10,{"1 Star","2 Star","3 Star","4 Star","5 Star","Master1: Bronze","Master2: Silver"},{1,2,3,4,5,6,7}),"2 Star","3 Star","4 Star","5 Star","Master1: Bronze","Master2: Silver",""))</f>
        <v/>
      </c>
      <c r="M41" s="211"/>
      <c r="N41" s="212"/>
      <c r="O41" s="41"/>
      <c r="P41" s="29"/>
    </row>
    <row r="42" spans="1:16" ht="21.95" customHeight="1" thickBot="1" x14ac:dyDescent="0.3">
      <c r="A42" s="29"/>
      <c r="B42" s="45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7"/>
      <c r="P42" s="29"/>
    </row>
    <row r="43" spans="1:16" ht="21.95" customHeight="1" thickTop="1" x14ac:dyDescent="0.2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</row>
    <row r="44" spans="1:16" hidden="1" x14ac:dyDescent="0.2"/>
    <row r="45" spans="1:16" hidden="1" x14ac:dyDescent="0.2"/>
  </sheetData>
  <sheetProtection password="F317" sheet="1" objects="1" scenarios="1"/>
  <mergeCells count="56">
    <mergeCell ref="K23:M23"/>
    <mergeCell ref="K24:M24"/>
    <mergeCell ref="D19:M19"/>
    <mergeCell ref="C36:K36"/>
    <mergeCell ref="C37:K37"/>
    <mergeCell ref="L36:N36"/>
    <mergeCell ref="L37:N37"/>
    <mergeCell ref="C35:N35"/>
    <mergeCell ref="C25:N25"/>
    <mergeCell ref="C27:N27"/>
    <mergeCell ref="H22:J22"/>
    <mergeCell ref="H24:J24"/>
    <mergeCell ref="H23:J23"/>
    <mergeCell ref="D22:G22"/>
    <mergeCell ref="D23:G23"/>
    <mergeCell ref="D24:G24"/>
    <mergeCell ref="C40:K40"/>
    <mergeCell ref="C41:K41"/>
    <mergeCell ref="L40:N40"/>
    <mergeCell ref="L41:N41"/>
    <mergeCell ref="C31:N31"/>
    <mergeCell ref="K22:M22"/>
    <mergeCell ref="H20:J20"/>
    <mergeCell ref="H21:J21"/>
    <mergeCell ref="D20:G20"/>
    <mergeCell ref="D21:G21"/>
    <mergeCell ref="K20:M20"/>
    <mergeCell ref="K21:M21"/>
    <mergeCell ref="C17:N17"/>
    <mergeCell ref="C14:F14"/>
    <mergeCell ref="C15:F15"/>
    <mergeCell ref="C16:F16"/>
    <mergeCell ref="G14:J14"/>
    <mergeCell ref="G15:J15"/>
    <mergeCell ref="G16:J16"/>
    <mergeCell ref="M14:N14"/>
    <mergeCell ref="M15:N15"/>
    <mergeCell ref="M16:N16"/>
    <mergeCell ref="K14:L14"/>
    <mergeCell ref="K15:L15"/>
    <mergeCell ref="K16:L16"/>
    <mergeCell ref="C12:F12"/>
    <mergeCell ref="C13:F13"/>
    <mergeCell ref="M12:N12"/>
    <mergeCell ref="M13:N13"/>
    <mergeCell ref="G12:J12"/>
    <mergeCell ref="G13:J13"/>
    <mergeCell ref="K12:L12"/>
    <mergeCell ref="K13:L13"/>
    <mergeCell ref="F4:N4"/>
    <mergeCell ref="C8:N8"/>
    <mergeCell ref="J5:M5"/>
    <mergeCell ref="G5:I5"/>
    <mergeCell ref="D10:I10"/>
    <mergeCell ref="N7:O7"/>
    <mergeCell ref="K10:N10"/>
  </mergeCells>
  <conditionalFormatting sqref="C29:M29 C33:M33">
    <cfRule type="cellIs" dxfId="19" priority="4" operator="greaterThanOrEqual">
      <formula>$G$30</formula>
    </cfRule>
  </conditionalFormatting>
  <hyperlinks>
    <hyperlink ref="G5:I5" r:id="rId1" display="Chairman: Kathy Kay; "/>
    <hyperlink ref="J5:M5" r:id="rId2" display="Print Steward: Henry Oppel"/>
  </hyperlink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83" orientation="portrait" r:id="rId3"/>
  <headerFooter>
    <oddFooter>&amp;C© Copyright Hibiscus Coast Photographic Society 2016&amp;RVer. 2.02</oddFooter>
  </headerFooter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33"/>
  <sheetViews>
    <sheetView workbookViewId="0">
      <selection sqref="A1:F1"/>
    </sheetView>
  </sheetViews>
  <sheetFormatPr defaultRowHeight="12.75" x14ac:dyDescent="0.2"/>
  <cols>
    <col min="1" max="1" width="20.7109375" bestFit="1" customWidth="1"/>
    <col min="2" max="2" width="10.140625" bestFit="1" customWidth="1"/>
    <col min="3" max="3" width="18.140625" bestFit="1" customWidth="1"/>
    <col min="4" max="4" width="48.85546875" bestFit="1" customWidth="1"/>
    <col min="5" max="5" width="13.7109375" bestFit="1" customWidth="1"/>
    <col min="6" max="6" width="57.7109375" bestFit="1" customWidth="1"/>
    <col min="7" max="7" width="36.140625" bestFit="1" customWidth="1"/>
    <col min="8" max="8" width="5.85546875" bestFit="1" customWidth="1"/>
    <col min="9" max="9" width="11.7109375" bestFit="1" customWidth="1"/>
    <col min="10" max="10" width="16.7109375" bestFit="1" customWidth="1"/>
    <col min="11" max="11" width="14" bestFit="1" customWidth="1"/>
    <col min="12" max="12" width="8.42578125" bestFit="1" customWidth="1"/>
    <col min="13" max="13" width="15.5703125" bestFit="1" customWidth="1"/>
    <col min="14" max="14" width="32.5703125" bestFit="1" customWidth="1"/>
    <col min="15" max="15" width="5" bestFit="1" customWidth="1"/>
    <col min="16" max="16" width="6.140625" bestFit="1" customWidth="1"/>
  </cols>
  <sheetData>
    <row r="1" spans="1:16" x14ac:dyDescent="0.2">
      <c r="A1" s="146" t="s">
        <v>22</v>
      </c>
      <c r="B1" s="146" t="s">
        <v>23</v>
      </c>
      <c r="C1" s="146" t="s">
        <v>17</v>
      </c>
      <c r="D1" s="146" t="s">
        <v>138</v>
      </c>
      <c r="E1" s="146" t="s">
        <v>301</v>
      </c>
      <c r="F1" s="146" t="s">
        <v>302</v>
      </c>
      <c r="G1" s="146" t="s">
        <v>136</v>
      </c>
      <c r="H1" s="146" t="s">
        <v>303</v>
      </c>
      <c r="I1" s="146" t="s">
        <v>141</v>
      </c>
      <c r="J1" s="146" t="s">
        <v>140</v>
      </c>
      <c r="K1" s="146" t="s">
        <v>304</v>
      </c>
      <c r="L1" s="146" t="s">
        <v>305</v>
      </c>
      <c r="M1" s="146" t="s">
        <v>306</v>
      </c>
      <c r="N1" s="146" t="s">
        <v>307</v>
      </c>
      <c r="O1" s="146" t="s">
        <v>308</v>
      </c>
      <c r="P1" s="146" t="s">
        <v>309</v>
      </c>
    </row>
    <row r="2" spans="1:16" x14ac:dyDescent="0.2">
      <c r="A2" s="116" t="str">
        <f t="shared" ref="A2:A33" si="0">IF(I2="",TRIM(J2),CONCATENATE(TRIM(J2)," ",TRIM(I2)))</f>
        <v>Alexcia van den Berg</v>
      </c>
      <c r="B2" s="120">
        <v>41552</v>
      </c>
      <c r="C2" s="116" t="s">
        <v>310</v>
      </c>
      <c r="D2" s="116" t="s">
        <v>311</v>
      </c>
      <c r="E2" s="116" t="s">
        <v>312</v>
      </c>
      <c r="F2" s="116" t="s">
        <v>313</v>
      </c>
      <c r="G2" s="116" t="s">
        <v>314</v>
      </c>
      <c r="H2" s="116">
        <f t="shared" ref="H2:H65" si="1">IF(TRIM(G2)=TRIM(G1),H1+1,1)</f>
        <v>1</v>
      </c>
      <c r="I2" s="116" t="s">
        <v>315</v>
      </c>
      <c r="J2" s="116" t="s">
        <v>316</v>
      </c>
      <c r="K2" s="116"/>
      <c r="L2" s="116"/>
      <c r="M2" s="116"/>
      <c r="N2" s="116" t="s">
        <v>317</v>
      </c>
      <c r="O2" s="116">
        <f t="shared" ref="O2:O65" si="2">YEAR(B2)</f>
        <v>2013</v>
      </c>
      <c r="P2" s="116">
        <f t="shared" ref="P2:P65" si="3">MONTH(B2)</f>
        <v>10</v>
      </c>
    </row>
    <row r="3" spans="1:16" x14ac:dyDescent="0.2">
      <c r="A3" s="116" t="str">
        <f t="shared" si="0"/>
        <v>Andries B van den Berg</v>
      </c>
      <c r="B3" s="120">
        <v>41552</v>
      </c>
      <c r="C3" s="116" t="s">
        <v>310</v>
      </c>
      <c r="D3" s="116" t="s">
        <v>311</v>
      </c>
      <c r="E3" s="116" t="s">
        <v>312</v>
      </c>
      <c r="F3" s="116" t="s">
        <v>313</v>
      </c>
      <c r="G3" s="116" t="s">
        <v>318</v>
      </c>
      <c r="H3" s="116">
        <f t="shared" si="1"/>
        <v>1</v>
      </c>
      <c r="I3" s="116" t="s">
        <v>315</v>
      </c>
      <c r="J3" s="116" t="s">
        <v>319</v>
      </c>
      <c r="K3" s="116"/>
      <c r="L3" s="116"/>
      <c r="M3" s="116"/>
      <c r="N3" s="116" t="s">
        <v>317</v>
      </c>
      <c r="O3" s="116">
        <f t="shared" si="2"/>
        <v>2013</v>
      </c>
      <c r="P3" s="116">
        <f t="shared" si="3"/>
        <v>10</v>
      </c>
    </row>
    <row r="4" spans="1:16" x14ac:dyDescent="0.2">
      <c r="A4" s="116" t="str">
        <f t="shared" si="0"/>
        <v>Andries B van den Berg</v>
      </c>
      <c r="B4" s="120">
        <v>41825</v>
      </c>
      <c r="C4" s="116" t="s">
        <v>320</v>
      </c>
      <c r="D4" s="116" t="s">
        <v>321</v>
      </c>
      <c r="E4" s="116" t="s">
        <v>312</v>
      </c>
      <c r="F4" s="116" t="s">
        <v>313</v>
      </c>
      <c r="G4" s="116" t="s">
        <v>318</v>
      </c>
      <c r="H4" s="116">
        <f t="shared" si="1"/>
        <v>2</v>
      </c>
      <c r="I4" s="116" t="s">
        <v>315</v>
      </c>
      <c r="J4" s="116" t="s">
        <v>319</v>
      </c>
      <c r="K4" s="116" t="s">
        <v>322</v>
      </c>
      <c r="L4" s="116"/>
      <c r="M4" s="116"/>
      <c r="N4" s="116" t="s">
        <v>317</v>
      </c>
      <c r="O4" s="116">
        <f t="shared" si="2"/>
        <v>2014</v>
      </c>
      <c r="P4" s="116">
        <f t="shared" si="3"/>
        <v>7</v>
      </c>
    </row>
    <row r="5" spans="1:16" x14ac:dyDescent="0.2">
      <c r="A5" s="116" t="str">
        <f t="shared" si="0"/>
        <v>Andries B van den Berg</v>
      </c>
      <c r="B5" s="120">
        <v>41825</v>
      </c>
      <c r="C5" s="116" t="s">
        <v>320</v>
      </c>
      <c r="D5" s="116" t="s">
        <v>323</v>
      </c>
      <c r="E5" s="116" t="s">
        <v>312</v>
      </c>
      <c r="F5" s="116" t="s">
        <v>313</v>
      </c>
      <c r="G5" s="116" t="s">
        <v>324</v>
      </c>
      <c r="H5" s="116">
        <f t="shared" si="1"/>
        <v>1</v>
      </c>
      <c r="I5" s="116" t="s">
        <v>315</v>
      </c>
      <c r="J5" s="116" t="s">
        <v>319</v>
      </c>
      <c r="K5" s="116" t="s">
        <v>322</v>
      </c>
      <c r="L5" s="116"/>
      <c r="M5" s="116"/>
      <c r="N5" s="116" t="s">
        <v>317</v>
      </c>
      <c r="O5" s="116">
        <f t="shared" si="2"/>
        <v>2014</v>
      </c>
      <c r="P5" s="116">
        <f t="shared" si="3"/>
        <v>7</v>
      </c>
    </row>
    <row r="6" spans="1:16" x14ac:dyDescent="0.2">
      <c r="A6" s="116" t="str">
        <f t="shared" si="0"/>
        <v>Andries B van den Berg</v>
      </c>
      <c r="B6" s="120">
        <v>41825</v>
      </c>
      <c r="C6" s="116" t="s">
        <v>320</v>
      </c>
      <c r="D6" s="116" t="s">
        <v>323</v>
      </c>
      <c r="E6" s="116" t="s">
        <v>312</v>
      </c>
      <c r="F6" s="116" t="s">
        <v>313</v>
      </c>
      <c r="G6" s="116" t="s">
        <v>325</v>
      </c>
      <c r="H6" s="116">
        <f t="shared" si="1"/>
        <v>1</v>
      </c>
      <c r="I6" s="116" t="s">
        <v>315</v>
      </c>
      <c r="J6" s="116" t="s">
        <v>319</v>
      </c>
      <c r="K6" s="116" t="s">
        <v>322</v>
      </c>
      <c r="L6" s="116"/>
      <c r="M6" s="116"/>
      <c r="N6" s="116" t="s">
        <v>317</v>
      </c>
      <c r="O6" s="116">
        <f t="shared" si="2"/>
        <v>2014</v>
      </c>
      <c r="P6" s="116">
        <f t="shared" si="3"/>
        <v>7</v>
      </c>
    </row>
    <row r="7" spans="1:16" x14ac:dyDescent="0.2">
      <c r="A7" s="116" t="str">
        <f t="shared" si="0"/>
        <v>Andries Bornman</v>
      </c>
      <c r="B7" s="120">
        <v>42077</v>
      </c>
      <c r="C7" s="116" t="s">
        <v>326</v>
      </c>
      <c r="D7" s="116" t="s">
        <v>327</v>
      </c>
      <c r="E7" s="116" t="s">
        <v>328</v>
      </c>
      <c r="F7" s="116" t="s">
        <v>329</v>
      </c>
      <c r="G7" s="116" t="s">
        <v>330</v>
      </c>
      <c r="H7" s="116">
        <f t="shared" si="1"/>
        <v>1</v>
      </c>
      <c r="I7" s="116" t="s">
        <v>182</v>
      </c>
      <c r="J7" s="116" t="s">
        <v>181</v>
      </c>
      <c r="K7" s="116">
        <v>4</v>
      </c>
      <c r="L7" s="116"/>
      <c r="M7" s="116" t="s">
        <v>257</v>
      </c>
      <c r="N7" s="116" t="s">
        <v>200</v>
      </c>
      <c r="O7" s="116">
        <f t="shared" si="2"/>
        <v>2015</v>
      </c>
      <c r="P7" s="116">
        <f t="shared" si="3"/>
        <v>3</v>
      </c>
    </row>
    <row r="8" spans="1:16" x14ac:dyDescent="0.2">
      <c r="A8" s="116" t="str">
        <f t="shared" si="0"/>
        <v>Andries Bornman</v>
      </c>
      <c r="B8" s="120">
        <v>41671</v>
      </c>
      <c r="C8" s="116" t="s">
        <v>331</v>
      </c>
      <c r="D8" s="116" t="s">
        <v>332</v>
      </c>
      <c r="E8" s="116" t="s">
        <v>333</v>
      </c>
      <c r="F8" s="116" t="s">
        <v>334</v>
      </c>
      <c r="G8" s="116" t="s">
        <v>335</v>
      </c>
      <c r="H8" s="116">
        <f t="shared" si="1"/>
        <v>1</v>
      </c>
      <c r="I8" s="116" t="s">
        <v>182</v>
      </c>
      <c r="J8" s="116" t="s">
        <v>181</v>
      </c>
      <c r="K8" s="116">
        <v>3</v>
      </c>
      <c r="L8" s="116"/>
      <c r="M8" s="116"/>
      <c r="N8" s="116" t="s">
        <v>317</v>
      </c>
      <c r="O8" s="116">
        <f t="shared" si="2"/>
        <v>2014</v>
      </c>
      <c r="P8" s="116">
        <f t="shared" si="3"/>
        <v>2</v>
      </c>
    </row>
    <row r="9" spans="1:16" x14ac:dyDescent="0.2">
      <c r="A9" s="116" t="str">
        <f t="shared" si="0"/>
        <v>Andries Bornman</v>
      </c>
      <c r="B9" s="120">
        <v>41972</v>
      </c>
      <c r="C9" s="116" t="s">
        <v>336</v>
      </c>
      <c r="D9" s="116" t="s">
        <v>337</v>
      </c>
      <c r="E9" s="116" t="s">
        <v>338</v>
      </c>
      <c r="F9" s="116" t="s">
        <v>313</v>
      </c>
      <c r="G9" s="116" t="s">
        <v>339</v>
      </c>
      <c r="H9" s="116">
        <f t="shared" si="1"/>
        <v>1</v>
      </c>
      <c r="I9" s="116" t="s">
        <v>182</v>
      </c>
      <c r="J9" s="116" t="s">
        <v>181</v>
      </c>
      <c r="K9" s="116">
        <v>4</v>
      </c>
      <c r="L9" s="116"/>
      <c r="M9" s="116"/>
      <c r="N9" s="116" t="s">
        <v>317</v>
      </c>
      <c r="O9" s="116">
        <f t="shared" si="2"/>
        <v>2014</v>
      </c>
      <c r="P9" s="116">
        <f t="shared" si="3"/>
        <v>11</v>
      </c>
    </row>
    <row r="10" spans="1:16" x14ac:dyDescent="0.2">
      <c r="A10" s="116" t="str">
        <f t="shared" si="0"/>
        <v>Andries Bornman</v>
      </c>
      <c r="B10" s="120">
        <v>42077</v>
      </c>
      <c r="C10" s="116" t="s">
        <v>326</v>
      </c>
      <c r="D10" s="116" t="s">
        <v>327</v>
      </c>
      <c r="E10" s="116" t="s">
        <v>328</v>
      </c>
      <c r="F10" s="116" t="s">
        <v>329</v>
      </c>
      <c r="G10" s="116" t="s">
        <v>339</v>
      </c>
      <c r="H10" s="116">
        <f t="shared" si="1"/>
        <v>2</v>
      </c>
      <c r="I10" s="116" t="s">
        <v>182</v>
      </c>
      <c r="J10" s="116" t="s">
        <v>181</v>
      </c>
      <c r="K10" s="116">
        <v>4</v>
      </c>
      <c r="L10" s="116"/>
      <c r="M10" s="116" t="s">
        <v>257</v>
      </c>
      <c r="N10" s="116" t="s">
        <v>200</v>
      </c>
      <c r="O10" s="116">
        <f t="shared" si="2"/>
        <v>2015</v>
      </c>
      <c r="P10" s="116">
        <f t="shared" si="3"/>
        <v>3</v>
      </c>
    </row>
    <row r="11" spans="1:16" x14ac:dyDescent="0.2">
      <c r="A11" s="116" t="str">
        <f t="shared" si="0"/>
        <v>Andries Bornman</v>
      </c>
      <c r="B11" s="120">
        <v>41692</v>
      </c>
      <c r="C11" s="116" t="s">
        <v>340</v>
      </c>
      <c r="D11" s="116" t="s">
        <v>341</v>
      </c>
      <c r="E11" s="116" t="s">
        <v>342</v>
      </c>
      <c r="F11" s="116" t="s">
        <v>343</v>
      </c>
      <c r="G11" s="116" t="s">
        <v>344</v>
      </c>
      <c r="H11" s="116">
        <f t="shared" si="1"/>
        <v>1</v>
      </c>
      <c r="I11" s="116" t="s">
        <v>182</v>
      </c>
      <c r="J11" s="116" t="s">
        <v>181</v>
      </c>
      <c r="K11" s="116">
        <v>3</v>
      </c>
      <c r="L11" s="116"/>
      <c r="M11" s="116"/>
      <c r="N11" s="116" t="s">
        <v>317</v>
      </c>
      <c r="O11" s="116">
        <f t="shared" si="2"/>
        <v>2014</v>
      </c>
      <c r="P11" s="116">
        <f t="shared" si="3"/>
        <v>2</v>
      </c>
    </row>
    <row r="12" spans="1:16" x14ac:dyDescent="0.2">
      <c r="A12" s="116" t="str">
        <f t="shared" si="0"/>
        <v>Andries Bornman</v>
      </c>
      <c r="B12" s="120">
        <v>41713</v>
      </c>
      <c r="C12" s="116" t="s">
        <v>345</v>
      </c>
      <c r="D12" s="116" t="s">
        <v>346</v>
      </c>
      <c r="E12" s="116" t="s">
        <v>347</v>
      </c>
      <c r="F12" s="116" t="s">
        <v>313</v>
      </c>
      <c r="G12" s="116" t="s">
        <v>348</v>
      </c>
      <c r="H12" s="116">
        <f t="shared" si="1"/>
        <v>1</v>
      </c>
      <c r="I12" s="116" t="s">
        <v>182</v>
      </c>
      <c r="J12" s="116" t="s">
        <v>181</v>
      </c>
      <c r="K12" s="116"/>
      <c r="L12" s="116" t="s">
        <v>349</v>
      </c>
      <c r="M12" s="116" t="s">
        <v>349</v>
      </c>
      <c r="N12" s="116" t="s">
        <v>317</v>
      </c>
      <c r="O12" s="116">
        <f t="shared" si="2"/>
        <v>2014</v>
      </c>
      <c r="P12" s="116">
        <f t="shared" si="3"/>
        <v>3</v>
      </c>
    </row>
    <row r="13" spans="1:16" x14ac:dyDescent="0.2">
      <c r="A13" s="116" t="str">
        <f t="shared" si="0"/>
        <v>Andries Bornman</v>
      </c>
      <c r="B13" s="120">
        <v>41769</v>
      </c>
      <c r="C13" s="116" t="s">
        <v>350</v>
      </c>
      <c r="D13" s="116" t="s">
        <v>351</v>
      </c>
      <c r="E13" s="116"/>
      <c r="F13" s="116" t="s">
        <v>352</v>
      </c>
      <c r="G13" s="116" t="s">
        <v>348</v>
      </c>
      <c r="H13" s="116">
        <f t="shared" si="1"/>
        <v>2</v>
      </c>
      <c r="I13" s="116"/>
      <c r="J13" s="116" t="s">
        <v>108</v>
      </c>
      <c r="K13" s="116"/>
      <c r="L13" s="116"/>
      <c r="M13" s="116"/>
      <c r="N13" s="116" t="s">
        <v>317</v>
      </c>
      <c r="O13" s="116">
        <f t="shared" si="2"/>
        <v>2014</v>
      </c>
      <c r="P13" s="116">
        <f t="shared" si="3"/>
        <v>5</v>
      </c>
    </row>
    <row r="14" spans="1:16" x14ac:dyDescent="0.2">
      <c r="A14" s="116" t="str">
        <f t="shared" si="0"/>
        <v>Andries Bornman</v>
      </c>
      <c r="B14" s="120">
        <v>41566</v>
      </c>
      <c r="C14" s="116" t="s">
        <v>353</v>
      </c>
      <c r="D14" s="116" t="s">
        <v>354</v>
      </c>
      <c r="E14" s="116" t="s">
        <v>355</v>
      </c>
      <c r="F14" s="116" t="s">
        <v>356</v>
      </c>
      <c r="G14" s="116" t="s">
        <v>357</v>
      </c>
      <c r="H14" s="116">
        <f t="shared" si="1"/>
        <v>1</v>
      </c>
      <c r="I14" s="116" t="s">
        <v>182</v>
      </c>
      <c r="J14" s="116" t="s">
        <v>181</v>
      </c>
      <c r="K14" s="116"/>
      <c r="L14" s="116"/>
      <c r="M14" s="116"/>
      <c r="N14" s="116" t="s">
        <v>317</v>
      </c>
      <c r="O14" s="116">
        <f t="shared" si="2"/>
        <v>2013</v>
      </c>
      <c r="P14" s="116">
        <f t="shared" si="3"/>
        <v>10</v>
      </c>
    </row>
    <row r="15" spans="1:16" x14ac:dyDescent="0.2">
      <c r="A15" s="116" t="str">
        <f t="shared" si="0"/>
        <v>Andries Bornman</v>
      </c>
      <c r="B15" s="120">
        <v>41825</v>
      </c>
      <c r="C15" s="116" t="s">
        <v>320</v>
      </c>
      <c r="D15" s="116" t="s">
        <v>323</v>
      </c>
      <c r="E15" s="116" t="s">
        <v>312</v>
      </c>
      <c r="F15" s="116" t="s">
        <v>313</v>
      </c>
      <c r="G15" s="116" t="s">
        <v>358</v>
      </c>
      <c r="H15" s="116">
        <f t="shared" si="1"/>
        <v>1</v>
      </c>
      <c r="I15" s="116" t="s">
        <v>182</v>
      </c>
      <c r="J15" s="116" t="s">
        <v>181</v>
      </c>
      <c r="K15" s="116">
        <v>3</v>
      </c>
      <c r="L15" s="116"/>
      <c r="M15" s="116"/>
      <c r="N15" s="116" t="s">
        <v>317</v>
      </c>
      <c r="O15" s="116">
        <f t="shared" si="2"/>
        <v>2014</v>
      </c>
      <c r="P15" s="116">
        <f t="shared" si="3"/>
        <v>7</v>
      </c>
    </row>
    <row r="16" spans="1:16" x14ac:dyDescent="0.2">
      <c r="A16" s="116" t="str">
        <f t="shared" si="0"/>
        <v>Andries Bornman</v>
      </c>
      <c r="B16" s="120">
        <v>41552</v>
      </c>
      <c r="C16" s="116" t="s">
        <v>310</v>
      </c>
      <c r="D16" s="116" t="s">
        <v>359</v>
      </c>
      <c r="E16" s="116" t="s">
        <v>312</v>
      </c>
      <c r="F16" s="116" t="s">
        <v>313</v>
      </c>
      <c r="G16" s="116" t="s">
        <v>360</v>
      </c>
      <c r="H16" s="116">
        <f t="shared" si="1"/>
        <v>1</v>
      </c>
      <c r="I16" s="116" t="s">
        <v>182</v>
      </c>
      <c r="J16" s="116" t="s">
        <v>181</v>
      </c>
      <c r="K16" s="116"/>
      <c r="L16" s="116"/>
      <c r="M16" s="116"/>
      <c r="N16" s="116" t="s">
        <v>317</v>
      </c>
      <c r="O16" s="116">
        <f t="shared" si="2"/>
        <v>2013</v>
      </c>
      <c r="P16" s="116">
        <f t="shared" si="3"/>
        <v>10</v>
      </c>
    </row>
    <row r="17" spans="1:16" x14ac:dyDescent="0.2">
      <c r="A17" s="116" t="str">
        <f t="shared" si="0"/>
        <v>Andries Bornman</v>
      </c>
      <c r="B17" s="120">
        <v>41727</v>
      </c>
      <c r="C17" s="116" t="s">
        <v>361</v>
      </c>
      <c r="D17" s="116" t="s">
        <v>362</v>
      </c>
      <c r="E17" s="116" t="s">
        <v>363</v>
      </c>
      <c r="F17" s="116" t="s">
        <v>364</v>
      </c>
      <c r="G17" s="116" t="s">
        <v>360</v>
      </c>
      <c r="H17" s="116">
        <f t="shared" si="1"/>
        <v>2</v>
      </c>
      <c r="I17" s="116" t="s">
        <v>182</v>
      </c>
      <c r="J17" s="116" t="s">
        <v>181</v>
      </c>
      <c r="K17" s="116">
        <v>3</v>
      </c>
      <c r="L17" s="116"/>
      <c r="M17" s="116"/>
      <c r="N17" s="116" t="s">
        <v>317</v>
      </c>
      <c r="O17" s="116">
        <f t="shared" si="2"/>
        <v>2014</v>
      </c>
      <c r="P17" s="116">
        <f t="shared" si="3"/>
        <v>3</v>
      </c>
    </row>
    <row r="18" spans="1:16" x14ac:dyDescent="0.2">
      <c r="A18" s="116" t="str">
        <f t="shared" si="0"/>
        <v>Andries Bornman</v>
      </c>
      <c r="B18" s="120">
        <v>41692</v>
      </c>
      <c r="C18" s="116" t="s">
        <v>340</v>
      </c>
      <c r="D18" s="116" t="s">
        <v>341</v>
      </c>
      <c r="E18" s="116" t="s">
        <v>197</v>
      </c>
      <c r="F18" s="116" t="s">
        <v>365</v>
      </c>
      <c r="G18" s="116" t="s">
        <v>366</v>
      </c>
      <c r="H18" s="116">
        <f t="shared" si="1"/>
        <v>1</v>
      </c>
      <c r="I18" s="116" t="s">
        <v>182</v>
      </c>
      <c r="J18" s="116" t="s">
        <v>181</v>
      </c>
      <c r="K18" s="116">
        <v>3</v>
      </c>
      <c r="L18" s="116"/>
      <c r="M18" s="116"/>
      <c r="N18" s="116" t="s">
        <v>317</v>
      </c>
      <c r="O18" s="116">
        <f t="shared" si="2"/>
        <v>2014</v>
      </c>
      <c r="P18" s="116">
        <f t="shared" si="3"/>
        <v>2</v>
      </c>
    </row>
    <row r="19" spans="1:16" x14ac:dyDescent="0.2">
      <c r="A19" s="116" t="str">
        <f t="shared" si="0"/>
        <v>Andries Bornman</v>
      </c>
      <c r="B19" s="120">
        <v>41741</v>
      </c>
      <c r="C19" s="116" t="s">
        <v>367</v>
      </c>
      <c r="D19" s="116" t="s">
        <v>368</v>
      </c>
      <c r="E19" s="116" t="s">
        <v>369</v>
      </c>
      <c r="F19" s="116" t="s">
        <v>370</v>
      </c>
      <c r="G19" s="116" t="s">
        <v>366</v>
      </c>
      <c r="H19" s="116">
        <f t="shared" si="1"/>
        <v>2</v>
      </c>
      <c r="I19" s="116" t="s">
        <v>182</v>
      </c>
      <c r="J19" s="116" t="s">
        <v>181</v>
      </c>
      <c r="K19" s="116">
        <v>3</v>
      </c>
      <c r="L19" s="116"/>
      <c r="M19" s="116"/>
      <c r="N19" s="116" t="s">
        <v>317</v>
      </c>
      <c r="O19" s="116">
        <f t="shared" si="2"/>
        <v>2014</v>
      </c>
      <c r="P19" s="116">
        <f t="shared" si="3"/>
        <v>4</v>
      </c>
    </row>
    <row r="20" spans="1:16" x14ac:dyDescent="0.2">
      <c r="A20" s="116" t="str">
        <f t="shared" si="0"/>
        <v>Andries Bornman</v>
      </c>
      <c r="B20" s="120">
        <v>41854</v>
      </c>
      <c r="C20" s="116" t="s">
        <v>371</v>
      </c>
      <c r="D20" s="116" t="s">
        <v>372</v>
      </c>
      <c r="E20" s="116"/>
      <c r="F20" s="116" t="s">
        <v>373</v>
      </c>
      <c r="G20" s="116" t="s">
        <v>366</v>
      </c>
      <c r="H20" s="116">
        <f t="shared" si="1"/>
        <v>3</v>
      </c>
      <c r="I20" s="116"/>
      <c r="J20" s="116" t="s">
        <v>108</v>
      </c>
      <c r="K20" s="116"/>
      <c r="L20" s="116"/>
      <c r="M20" s="116"/>
      <c r="N20" s="116"/>
      <c r="O20" s="116">
        <f t="shared" si="2"/>
        <v>2014</v>
      </c>
      <c r="P20" s="116">
        <f t="shared" si="3"/>
        <v>8</v>
      </c>
    </row>
    <row r="21" spans="1:16" x14ac:dyDescent="0.2">
      <c r="A21" s="116" t="str">
        <f t="shared" si="0"/>
        <v>Andries Bornman</v>
      </c>
      <c r="B21" s="120">
        <v>42077</v>
      </c>
      <c r="C21" s="116" t="s">
        <v>326</v>
      </c>
      <c r="D21" s="116" t="s">
        <v>374</v>
      </c>
      <c r="E21" s="116" t="s">
        <v>328</v>
      </c>
      <c r="F21" s="116" t="s">
        <v>329</v>
      </c>
      <c r="G21" s="116" t="s">
        <v>366</v>
      </c>
      <c r="H21" s="116">
        <f t="shared" si="1"/>
        <v>4</v>
      </c>
      <c r="I21" s="116" t="s">
        <v>182</v>
      </c>
      <c r="J21" s="116" t="s">
        <v>181</v>
      </c>
      <c r="K21" s="116">
        <v>4</v>
      </c>
      <c r="L21" s="116"/>
      <c r="M21" s="116" t="s">
        <v>257</v>
      </c>
      <c r="N21" s="116" t="s">
        <v>200</v>
      </c>
      <c r="O21" s="116">
        <f t="shared" si="2"/>
        <v>2015</v>
      </c>
      <c r="P21" s="116">
        <f t="shared" si="3"/>
        <v>3</v>
      </c>
    </row>
    <row r="22" spans="1:16" x14ac:dyDescent="0.2">
      <c r="A22" s="116" t="str">
        <f t="shared" si="0"/>
        <v>Andries Bornman</v>
      </c>
      <c r="B22" s="120">
        <v>41769</v>
      </c>
      <c r="C22" s="116" t="s">
        <v>350</v>
      </c>
      <c r="D22" s="116" t="s">
        <v>351</v>
      </c>
      <c r="E22" s="116"/>
      <c r="F22" s="116" t="s">
        <v>375</v>
      </c>
      <c r="G22" s="116" t="s">
        <v>376</v>
      </c>
      <c r="H22" s="116">
        <f t="shared" si="1"/>
        <v>1</v>
      </c>
      <c r="I22" s="116"/>
      <c r="J22" s="116" t="s">
        <v>108</v>
      </c>
      <c r="K22" s="116"/>
      <c r="L22" s="116"/>
      <c r="M22" s="116"/>
      <c r="N22" s="116" t="s">
        <v>317</v>
      </c>
      <c r="O22" s="116">
        <f t="shared" si="2"/>
        <v>2014</v>
      </c>
      <c r="P22" s="116">
        <f t="shared" si="3"/>
        <v>5</v>
      </c>
    </row>
    <row r="23" spans="1:16" x14ac:dyDescent="0.2">
      <c r="A23" s="116" t="str">
        <f t="shared" si="0"/>
        <v>Andries Bornman</v>
      </c>
      <c r="B23" s="120">
        <v>41854</v>
      </c>
      <c r="C23" s="116" t="s">
        <v>371</v>
      </c>
      <c r="D23" s="116" t="s">
        <v>377</v>
      </c>
      <c r="E23" s="116"/>
      <c r="F23" s="116" t="s">
        <v>373</v>
      </c>
      <c r="G23" s="116" t="s">
        <v>376</v>
      </c>
      <c r="H23" s="116">
        <f t="shared" si="1"/>
        <v>2</v>
      </c>
      <c r="I23" s="116"/>
      <c r="J23" s="116" t="s">
        <v>108</v>
      </c>
      <c r="K23" s="116"/>
      <c r="L23" s="116"/>
      <c r="M23" s="116"/>
      <c r="N23" s="116"/>
      <c r="O23" s="116">
        <f t="shared" si="2"/>
        <v>2014</v>
      </c>
      <c r="P23" s="116">
        <f t="shared" si="3"/>
        <v>8</v>
      </c>
    </row>
    <row r="24" spans="1:16" x14ac:dyDescent="0.2">
      <c r="A24" s="116" t="str">
        <f t="shared" si="0"/>
        <v>Andries Bornman</v>
      </c>
      <c r="B24" s="120">
        <v>41566</v>
      </c>
      <c r="C24" s="116" t="s">
        <v>353</v>
      </c>
      <c r="D24" s="116" t="s">
        <v>378</v>
      </c>
      <c r="E24" s="116" t="s">
        <v>379</v>
      </c>
      <c r="F24" s="116" t="s">
        <v>380</v>
      </c>
      <c r="G24" s="116" t="s">
        <v>381</v>
      </c>
      <c r="H24" s="116">
        <f t="shared" si="1"/>
        <v>1</v>
      </c>
      <c r="I24" s="116" t="s">
        <v>182</v>
      </c>
      <c r="J24" s="116" t="s">
        <v>181</v>
      </c>
      <c r="K24" s="116"/>
      <c r="L24" s="116"/>
      <c r="M24" s="116"/>
      <c r="N24" s="116" t="s">
        <v>317</v>
      </c>
      <c r="O24" s="116">
        <f t="shared" si="2"/>
        <v>2013</v>
      </c>
      <c r="P24" s="116">
        <f t="shared" si="3"/>
        <v>10</v>
      </c>
    </row>
    <row r="25" spans="1:16" x14ac:dyDescent="0.2">
      <c r="A25" s="116" t="str">
        <f t="shared" si="0"/>
        <v>Andries Bornman</v>
      </c>
      <c r="B25" s="120">
        <v>41671</v>
      </c>
      <c r="C25" s="116" t="s">
        <v>331</v>
      </c>
      <c r="D25" s="116" t="s">
        <v>332</v>
      </c>
      <c r="E25" s="116" t="s">
        <v>382</v>
      </c>
      <c r="F25" s="116" t="s">
        <v>383</v>
      </c>
      <c r="G25" s="116" t="s">
        <v>381</v>
      </c>
      <c r="H25" s="116">
        <f t="shared" si="1"/>
        <v>2</v>
      </c>
      <c r="I25" s="116" t="s">
        <v>182</v>
      </c>
      <c r="J25" s="116" t="s">
        <v>181</v>
      </c>
      <c r="K25" s="116">
        <v>3</v>
      </c>
      <c r="L25" s="116"/>
      <c r="M25" s="116"/>
      <c r="N25" s="116" t="s">
        <v>317</v>
      </c>
      <c r="O25" s="116">
        <f t="shared" si="2"/>
        <v>2014</v>
      </c>
      <c r="P25" s="116">
        <f t="shared" si="3"/>
        <v>2</v>
      </c>
    </row>
    <row r="26" spans="1:16" x14ac:dyDescent="0.2">
      <c r="A26" s="116" t="str">
        <f t="shared" si="0"/>
        <v>Andries Bornman</v>
      </c>
      <c r="B26" s="120">
        <v>41671</v>
      </c>
      <c r="C26" s="116" t="s">
        <v>331</v>
      </c>
      <c r="D26" s="116" t="s">
        <v>332</v>
      </c>
      <c r="E26" s="116" t="s">
        <v>384</v>
      </c>
      <c r="F26" s="116" t="s">
        <v>385</v>
      </c>
      <c r="G26" s="116" t="s">
        <v>381</v>
      </c>
      <c r="H26" s="116">
        <f t="shared" si="1"/>
        <v>3</v>
      </c>
      <c r="I26" s="116" t="s">
        <v>182</v>
      </c>
      <c r="J26" s="116" t="s">
        <v>181</v>
      </c>
      <c r="K26" s="116">
        <v>3</v>
      </c>
      <c r="L26" s="116"/>
      <c r="M26" s="116"/>
      <c r="N26" s="116" t="s">
        <v>317</v>
      </c>
      <c r="O26" s="116">
        <f t="shared" si="2"/>
        <v>2014</v>
      </c>
      <c r="P26" s="116">
        <f t="shared" si="3"/>
        <v>2</v>
      </c>
    </row>
    <row r="27" spans="1:16" x14ac:dyDescent="0.2">
      <c r="A27" s="116" t="str">
        <f t="shared" si="0"/>
        <v>Andries Bornman</v>
      </c>
      <c r="B27" s="120">
        <v>41671</v>
      </c>
      <c r="C27" s="116" t="s">
        <v>331</v>
      </c>
      <c r="D27" s="116" t="s">
        <v>332</v>
      </c>
      <c r="E27" s="116" t="s">
        <v>386</v>
      </c>
      <c r="F27" s="116" t="s">
        <v>387</v>
      </c>
      <c r="G27" s="116" t="s">
        <v>381</v>
      </c>
      <c r="H27" s="116">
        <f t="shared" si="1"/>
        <v>4</v>
      </c>
      <c r="I27" s="116" t="s">
        <v>182</v>
      </c>
      <c r="J27" s="116" t="s">
        <v>181</v>
      </c>
      <c r="K27" s="116">
        <v>3</v>
      </c>
      <c r="L27" s="116"/>
      <c r="M27" s="116"/>
      <c r="N27" s="116" t="s">
        <v>317</v>
      </c>
      <c r="O27" s="116">
        <f t="shared" si="2"/>
        <v>2014</v>
      </c>
      <c r="P27" s="116">
        <f t="shared" si="3"/>
        <v>2</v>
      </c>
    </row>
    <row r="28" spans="1:16" x14ac:dyDescent="0.2">
      <c r="A28" s="116" t="str">
        <f t="shared" si="0"/>
        <v>Andries Bornman</v>
      </c>
      <c r="B28" s="117">
        <v>42406</v>
      </c>
      <c r="C28" t="s">
        <v>310</v>
      </c>
      <c r="D28" t="s">
        <v>1654</v>
      </c>
      <c r="E28" t="s">
        <v>1655</v>
      </c>
      <c r="F28" t="s">
        <v>1656</v>
      </c>
      <c r="G28" t="s">
        <v>1657</v>
      </c>
      <c r="H28" s="116">
        <f t="shared" si="1"/>
        <v>1</v>
      </c>
      <c r="I28" t="s">
        <v>182</v>
      </c>
      <c r="J28" t="s">
        <v>181</v>
      </c>
      <c r="K28">
        <v>4</v>
      </c>
      <c r="M28" t="s">
        <v>257</v>
      </c>
      <c r="N28" t="s">
        <v>200</v>
      </c>
      <c r="O28" s="116">
        <f t="shared" si="2"/>
        <v>2016</v>
      </c>
      <c r="P28" s="116">
        <f t="shared" si="3"/>
        <v>2</v>
      </c>
    </row>
    <row r="29" spans="1:16" x14ac:dyDescent="0.2">
      <c r="A29" s="116" t="str">
        <f t="shared" si="0"/>
        <v>Andries Bornman</v>
      </c>
      <c r="B29" s="120">
        <v>41692</v>
      </c>
      <c r="C29" s="116" t="s">
        <v>340</v>
      </c>
      <c r="D29" s="116" t="s">
        <v>341</v>
      </c>
      <c r="E29" s="116" t="s">
        <v>342</v>
      </c>
      <c r="F29" s="116" t="s">
        <v>343</v>
      </c>
      <c r="G29" s="116" t="s">
        <v>388</v>
      </c>
      <c r="H29" s="116">
        <f t="shared" si="1"/>
        <v>1</v>
      </c>
      <c r="I29" s="116" t="s">
        <v>182</v>
      </c>
      <c r="J29" s="116" t="s">
        <v>181</v>
      </c>
      <c r="K29" s="116">
        <v>3</v>
      </c>
      <c r="L29" s="116"/>
      <c r="M29" s="116"/>
      <c r="N29" s="116" t="s">
        <v>317</v>
      </c>
      <c r="O29" s="116">
        <f t="shared" si="2"/>
        <v>2014</v>
      </c>
      <c r="P29" s="116">
        <f t="shared" si="3"/>
        <v>2</v>
      </c>
    </row>
    <row r="30" spans="1:16" x14ac:dyDescent="0.2">
      <c r="A30" s="116" t="str">
        <f t="shared" si="0"/>
        <v>Andries Bornman</v>
      </c>
      <c r="B30" s="120">
        <v>41566</v>
      </c>
      <c r="C30" s="116" t="s">
        <v>353</v>
      </c>
      <c r="D30" s="116" t="s">
        <v>378</v>
      </c>
      <c r="E30" s="116" t="s">
        <v>379</v>
      </c>
      <c r="F30" s="116" t="s">
        <v>380</v>
      </c>
      <c r="G30" s="116" t="s">
        <v>389</v>
      </c>
      <c r="H30" s="116">
        <f t="shared" si="1"/>
        <v>1</v>
      </c>
      <c r="I30" s="116" t="s">
        <v>182</v>
      </c>
      <c r="J30" s="116" t="s">
        <v>181</v>
      </c>
      <c r="K30" s="116"/>
      <c r="L30" s="116"/>
      <c r="M30" s="116"/>
      <c r="N30" s="116" t="s">
        <v>317</v>
      </c>
      <c r="O30" s="116">
        <f t="shared" si="2"/>
        <v>2013</v>
      </c>
      <c r="P30" s="116">
        <f t="shared" si="3"/>
        <v>10</v>
      </c>
    </row>
    <row r="31" spans="1:16" x14ac:dyDescent="0.2">
      <c r="A31" s="116" t="str">
        <f t="shared" si="0"/>
        <v>Andries Bornman</v>
      </c>
      <c r="B31" s="120">
        <v>41713</v>
      </c>
      <c r="C31" s="116" t="s">
        <v>345</v>
      </c>
      <c r="D31" s="116" t="s">
        <v>390</v>
      </c>
      <c r="E31" s="116" t="s">
        <v>347</v>
      </c>
      <c r="F31" s="116" t="s">
        <v>313</v>
      </c>
      <c r="G31" s="116" t="s">
        <v>391</v>
      </c>
      <c r="H31" s="116">
        <f t="shared" si="1"/>
        <v>1</v>
      </c>
      <c r="I31" s="116" t="s">
        <v>182</v>
      </c>
      <c r="J31" s="116" t="s">
        <v>181</v>
      </c>
      <c r="K31" s="116"/>
      <c r="L31" s="116" t="s">
        <v>349</v>
      </c>
      <c r="M31" s="116" t="s">
        <v>349</v>
      </c>
      <c r="N31" s="116" t="s">
        <v>317</v>
      </c>
      <c r="O31" s="116">
        <f t="shared" si="2"/>
        <v>2014</v>
      </c>
      <c r="P31" s="116">
        <f t="shared" si="3"/>
        <v>3</v>
      </c>
    </row>
    <row r="32" spans="1:16" x14ac:dyDescent="0.2">
      <c r="A32" s="116" t="str">
        <f t="shared" si="0"/>
        <v>Andries Bornman</v>
      </c>
      <c r="B32" s="120">
        <v>41825</v>
      </c>
      <c r="C32" s="116" t="s">
        <v>320</v>
      </c>
      <c r="D32" s="116" t="s">
        <v>321</v>
      </c>
      <c r="E32" s="116" t="s">
        <v>312</v>
      </c>
      <c r="F32" s="116" t="s">
        <v>313</v>
      </c>
      <c r="G32" s="116" t="s">
        <v>392</v>
      </c>
      <c r="H32" s="116">
        <f t="shared" si="1"/>
        <v>1</v>
      </c>
      <c r="I32" s="116" t="s">
        <v>182</v>
      </c>
      <c r="J32" s="116" t="s">
        <v>181</v>
      </c>
      <c r="K32" s="116">
        <v>3</v>
      </c>
      <c r="L32" s="116"/>
      <c r="M32" s="116"/>
      <c r="N32" s="116" t="s">
        <v>317</v>
      </c>
      <c r="O32" s="116">
        <f t="shared" si="2"/>
        <v>2014</v>
      </c>
      <c r="P32" s="116">
        <f t="shared" si="3"/>
        <v>7</v>
      </c>
    </row>
    <row r="33" spans="1:16" x14ac:dyDescent="0.2">
      <c r="A33" s="116" t="str">
        <f t="shared" si="0"/>
        <v>Andries Bornman</v>
      </c>
      <c r="B33" s="120">
        <v>41552</v>
      </c>
      <c r="C33" s="116" t="s">
        <v>310</v>
      </c>
      <c r="D33" s="116" t="s">
        <v>393</v>
      </c>
      <c r="E33" s="116" t="s">
        <v>312</v>
      </c>
      <c r="F33" s="116" t="s">
        <v>313</v>
      </c>
      <c r="G33" s="116" t="s">
        <v>394</v>
      </c>
      <c r="H33" s="116">
        <f t="shared" si="1"/>
        <v>1</v>
      </c>
      <c r="I33" s="116" t="s">
        <v>182</v>
      </c>
      <c r="J33" s="116" t="s">
        <v>181</v>
      </c>
      <c r="K33" s="116"/>
      <c r="L33" s="116"/>
      <c r="M33" s="116"/>
      <c r="N33" s="116" t="s">
        <v>317</v>
      </c>
      <c r="O33" s="116">
        <f t="shared" si="2"/>
        <v>2013</v>
      </c>
      <c r="P33" s="116">
        <f t="shared" si="3"/>
        <v>10</v>
      </c>
    </row>
    <row r="34" spans="1:16" x14ac:dyDescent="0.2">
      <c r="A34" s="116" t="str">
        <f t="shared" ref="A34:A62" si="4">IF(I34="",TRIM(J34),CONCATENATE(TRIM(J34)," ",TRIM(I34)))</f>
        <v>Andries Bornman</v>
      </c>
      <c r="B34" s="120">
        <v>41692</v>
      </c>
      <c r="C34" s="116" t="s">
        <v>340</v>
      </c>
      <c r="D34" s="116" t="s">
        <v>395</v>
      </c>
      <c r="E34" s="116" t="s">
        <v>342</v>
      </c>
      <c r="F34" s="116" t="s">
        <v>343</v>
      </c>
      <c r="G34" s="116" t="s">
        <v>396</v>
      </c>
      <c r="H34" s="116">
        <f t="shared" si="1"/>
        <v>1</v>
      </c>
      <c r="I34" s="116" t="s">
        <v>182</v>
      </c>
      <c r="J34" s="116" t="s">
        <v>181</v>
      </c>
      <c r="K34" s="116">
        <v>3</v>
      </c>
      <c r="L34" s="116"/>
      <c r="M34" s="116"/>
      <c r="N34" s="116" t="s">
        <v>317</v>
      </c>
      <c r="O34" s="116">
        <f t="shared" si="2"/>
        <v>2014</v>
      </c>
      <c r="P34" s="116">
        <f t="shared" si="3"/>
        <v>2</v>
      </c>
    </row>
    <row r="35" spans="1:16" x14ac:dyDescent="0.2">
      <c r="A35" s="116" t="str">
        <f t="shared" si="4"/>
        <v>Andries Bornman</v>
      </c>
      <c r="B35" s="120">
        <v>41854</v>
      </c>
      <c r="C35" s="116" t="s">
        <v>371</v>
      </c>
      <c r="D35" s="116" t="s">
        <v>372</v>
      </c>
      <c r="E35" s="116"/>
      <c r="F35" s="116" t="s">
        <v>373</v>
      </c>
      <c r="G35" s="116" t="s">
        <v>396</v>
      </c>
      <c r="H35" s="116">
        <f t="shared" si="1"/>
        <v>2</v>
      </c>
      <c r="I35" s="116"/>
      <c r="J35" s="116" t="s">
        <v>108</v>
      </c>
      <c r="K35" s="116"/>
      <c r="L35" s="116"/>
      <c r="M35" s="116"/>
      <c r="N35" s="116"/>
      <c r="O35" s="116">
        <f t="shared" si="2"/>
        <v>2014</v>
      </c>
      <c r="P35" s="116">
        <f t="shared" si="3"/>
        <v>8</v>
      </c>
    </row>
    <row r="36" spans="1:16" x14ac:dyDescent="0.2">
      <c r="A36" s="116" t="str">
        <f t="shared" si="4"/>
        <v>Andries Bornman</v>
      </c>
      <c r="B36" s="120">
        <v>41727</v>
      </c>
      <c r="C36" s="116" t="s">
        <v>361</v>
      </c>
      <c r="D36" s="116" t="s">
        <v>397</v>
      </c>
      <c r="E36" s="116" t="s">
        <v>312</v>
      </c>
      <c r="F36" s="116" t="s">
        <v>313</v>
      </c>
      <c r="G36" s="116" t="s">
        <v>398</v>
      </c>
      <c r="H36" s="116">
        <f t="shared" si="1"/>
        <v>1</v>
      </c>
      <c r="I36" s="116" t="s">
        <v>182</v>
      </c>
      <c r="J36" s="116" t="s">
        <v>181</v>
      </c>
      <c r="K36" s="116">
        <v>3</v>
      </c>
      <c r="L36" s="116"/>
      <c r="M36" s="116"/>
      <c r="N36" s="116" t="s">
        <v>317</v>
      </c>
      <c r="O36" s="116">
        <f t="shared" si="2"/>
        <v>2014</v>
      </c>
      <c r="P36" s="116">
        <f t="shared" si="3"/>
        <v>3</v>
      </c>
    </row>
    <row r="37" spans="1:16" x14ac:dyDescent="0.2">
      <c r="A37" s="116" t="str">
        <f t="shared" si="4"/>
        <v>Anette Venter</v>
      </c>
      <c r="B37" s="120">
        <v>41482</v>
      </c>
      <c r="C37" s="116" t="s">
        <v>399</v>
      </c>
      <c r="D37" s="116" t="s">
        <v>400</v>
      </c>
      <c r="E37" s="116" t="s">
        <v>401</v>
      </c>
      <c r="F37" s="116" t="s">
        <v>313</v>
      </c>
      <c r="G37" s="116" t="s">
        <v>402</v>
      </c>
      <c r="H37" s="116">
        <f t="shared" si="1"/>
        <v>1</v>
      </c>
      <c r="I37" s="116" t="s">
        <v>403</v>
      </c>
      <c r="J37" s="116" t="s">
        <v>404</v>
      </c>
      <c r="K37" s="116">
        <v>2</v>
      </c>
      <c r="L37" s="116"/>
      <c r="M37" s="116"/>
      <c r="N37" s="116" t="s">
        <v>317</v>
      </c>
      <c r="O37" s="116">
        <f t="shared" si="2"/>
        <v>2013</v>
      </c>
      <c r="P37" s="116">
        <f t="shared" si="3"/>
        <v>7</v>
      </c>
    </row>
    <row r="38" spans="1:16" x14ac:dyDescent="0.2">
      <c r="A38" s="116" t="str">
        <f t="shared" si="4"/>
        <v>Anette Venter</v>
      </c>
      <c r="B38" s="120">
        <v>41566</v>
      </c>
      <c r="C38" s="116" t="s">
        <v>353</v>
      </c>
      <c r="D38" s="116" t="s">
        <v>354</v>
      </c>
      <c r="E38" s="116" t="s">
        <v>379</v>
      </c>
      <c r="F38" s="116" t="s">
        <v>380</v>
      </c>
      <c r="G38" s="116" t="s">
        <v>405</v>
      </c>
      <c r="H38" s="116">
        <f t="shared" si="1"/>
        <v>1</v>
      </c>
      <c r="I38" s="116" t="s">
        <v>403</v>
      </c>
      <c r="J38" s="116" t="s">
        <v>404</v>
      </c>
      <c r="K38" s="116"/>
      <c r="L38" s="116"/>
      <c r="M38" s="116" t="s">
        <v>406</v>
      </c>
      <c r="N38" s="116" t="s">
        <v>317</v>
      </c>
      <c r="O38" s="116">
        <f t="shared" si="2"/>
        <v>2013</v>
      </c>
      <c r="P38" s="116">
        <f t="shared" si="3"/>
        <v>10</v>
      </c>
    </row>
    <row r="39" spans="1:16" x14ac:dyDescent="0.2">
      <c r="A39" s="116" t="str">
        <f t="shared" si="4"/>
        <v>Anette Venter</v>
      </c>
      <c r="B39" s="120">
        <v>41566</v>
      </c>
      <c r="C39" s="116" t="s">
        <v>353</v>
      </c>
      <c r="D39" s="116" t="s">
        <v>407</v>
      </c>
      <c r="E39" s="116" t="s">
        <v>355</v>
      </c>
      <c r="F39" s="116" t="s">
        <v>356</v>
      </c>
      <c r="G39" s="116" t="s">
        <v>408</v>
      </c>
      <c r="H39" s="116">
        <f t="shared" si="1"/>
        <v>1</v>
      </c>
      <c r="I39" s="116" t="s">
        <v>403</v>
      </c>
      <c r="J39" s="116" t="s">
        <v>404</v>
      </c>
      <c r="K39" s="116"/>
      <c r="L39" s="116"/>
      <c r="M39" s="116" t="s">
        <v>406</v>
      </c>
      <c r="N39" s="116" t="s">
        <v>317</v>
      </c>
      <c r="O39" s="116">
        <f t="shared" si="2"/>
        <v>2013</v>
      </c>
      <c r="P39" s="116">
        <f t="shared" si="3"/>
        <v>10</v>
      </c>
    </row>
    <row r="40" spans="1:16" x14ac:dyDescent="0.2">
      <c r="A40" s="116" t="str">
        <f t="shared" si="4"/>
        <v>Anette Venter</v>
      </c>
      <c r="B40" s="120">
        <v>41713</v>
      </c>
      <c r="C40" s="116" t="s">
        <v>345</v>
      </c>
      <c r="D40" s="116" t="s">
        <v>390</v>
      </c>
      <c r="E40" s="116" t="s">
        <v>347</v>
      </c>
      <c r="F40" s="116" t="s">
        <v>313</v>
      </c>
      <c r="G40" s="116" t="s">
        <v>409</v>
      </c>
      <c r="H40" s="116">
        <f t="shared" si="1"/>
        <v>1</v>
      </c>
      <c r="I40" s="116" t="s">
        <v>403</v>
      </c>
      <c r="J40" s="116" t="s">
        <v>404</v>
      </c>
      <c r="K40" s="116"/>
      <c r="L40" s="116" t="s">
        <v>349</v>
      </c>
      <c r="M40" s="116" t="s">
        <v>406</v>
      </c>
      <c r="N40" s="116" t="s">
        <v>317</v>
      </c>
      <c r="O40" s="116">
        <f t="shared" si="2"/>
        <v>2014</v>
      </c>
      <c r="P40" s="116">
        <f t="shared" si="3"/>
        <v>3</v>
      </c>
    </row>
    <row r="41" spans="1:16" x14ac:dyDescent="0.2">
      <c r="A41" s="116" t="str">
        <f t="shared" si="4"/>
        <v>Anette Venter</v>
      </c>
      <c r="B41" s="120">
        <v>41729</v>
      </c>
      <c r="C41" s="116" t="s">
        <v>410</v>
      </c>
      <c r="D41" s="116" t="s">
        <v>411</v>
      </c>
      <c r="E41" s="116" t="s">
        <v>312</v>
      </c>
      <c r="F41" s="116" t="s">
        <v>313</v>
      </c>
      <c r="G41" s="116" t="s">
        <v>412</v>
      </c>
      <c r="H41" s="116">
        <f t="shared" si="1"/>
        <v>1</v>
      </c>
      <c r="I41" s="116" t="s">
        <v>403</v>
      </c>
      <c r="J41" s="116" t="s">
        <v>404</v>
      </c>
      <c r="K41" s="116">
        <v>3</v>
      </c>
      <c r="L41" s="116"/>
      <c r="M41" s="116" t="s">
        <v>406</v>
      </c>
      <c r="N41" s="116" t="s">
        <v>317</v>
      </c>
      <c r="O41" s="116">
        <f t="shared" si="2"/>
        <v>2014</v>
      </c>
      <c r="P41" s="116">
        <f t="shared" si="3"/>
        <v>3</v>
      </c>
    </row>
    <row r="42" spans="1:16" x14ac:dyDescent="0.2">
      <c r="A42" s="116" t="str">
        <f t="shared" si="4"/>
        <v>Anette Venter</v>
      </c>
      <c r="B42" s="120">
        <v>41713</v>
      </c>
      <c r="C42" s="116" t="s">
        <v>345</v>
      </c>
      <c r="D42" s="116" t="s">
        <v>346</v>
      </c>
      <c r="E42" s="116" t="s">
        <v>347</v>
      </c>
      <c r="F42" s="116" t="s">
        <v>313</v>
      </c>
      <c r="G42" s="116" t="s">
        <v>413</v>
      </c>
      <c r="H42" s="116">
        <f t="shared" si="1"/>
        <v>1</v>
      </c>
      <c r="I42" s="116" t="s">
        <v>403</v>
      </c>
      <c r="J42" s="116" t="s">
        <v>404</v>
      </c>
      <c r="K42" s="116"/>
      <c r="L42" s="116" t="s">
        <v>349</v>
      </c>
      <c r="M42" s="116" t="s">
        <v>406</v>
      </c>
      <c r="N42" s="116" t="s">
        <v>317</v>
      </c>
      <c r="O42" s="116">
        <f t="shared" si="2"/>
        <v>2014</v>
      </c>
      <c r="P42" s="116">
        <f t="shared" si="3"/>
        <v>3</v>
      </c>
    </row>
    <row r="43" spans="1:16" x14ac:dyDescent="0.2">
      <c r="A43" s="116" t="str">
        <f t="shared" si="4"/>
        <v>Anette Venter</v>
      </c>
      <c r="B43" s="120">
        <v>41729</v>
      </c>
      <c r="C43" s="116" t="s">
        <v>410</v>
      </c>
      <c r="D43" s="116" t="s">
        <v>414</v>
      </c>
      <c r="E43" s="116" t="s">
        <v>312</v>
      </c>
      <c r="F43" s="116" t="s">
        <v>313</v>
      </c>
      <c r="G43" s="116" t="s">
        <v>415</v>
      </c>
      <c r="H43" s="116">
        <f t="shared" si="1"/>
        <v>1</v>
      </c>
      <c r="I43" s="116" t="s">
        <v>403</v>
      </c>
      <c r="J43" s="116" t="s">
        <v>404</v>
      </c>
      <c r="K43" s="116">
        <v>3</v>
      </c>
      <c r="L43" s="116"/>
      <c r="M43" s="116" t="s">
        <v>406</v>
      </c>
      <c r="N43" s="116" t="s">
        <v>317</v>
      </c>
      <c r="O43" s="116">
        <f t="shared" si="2"/>
        <v>2014</v>
      </c>
      <c r="P43" s="116">
        <f t="shared" si="3"/>
        <v>3</v>
      </c>
    </row>
    <row r="44" spans="1:16" x14ac:dyDescent="0.2">
      <c r="A44" s="116" t="str">
        <f t="shared" si="4"/>
        <v>Anette Venter</v>
      </c>
      <c r="B44" s="120">
        <v>41552</v>
      </c>
      <c r="C44" s="116" t="s">
        <v>310</v>
      </c>
      <c r="D44" s="116" t="s">
        <v>311</v>
      </c>
      <c r="E44" s="116" t="s">
        <v>312</v>
      </c>
      <c r="F44" s="116" t="s">
        <v>313</v>
      </c>
      <c r="G44" s="116" t="s">
        <v>416</v>
      </c>
      <c r="H44" s="116">
        <f t="shared" si="1"/>
        <v>1</v>
      </c>
      <c r="I44" s="116" t="s">
        <v>403</v>
      </c>
      <c r="J44" s="116" t="s">
        <v>404</v>
      </c>
      <c r="K44" s="116"/>
      <c r="L44" s="116"/>
      <c r="M44" s="116" t="s">
        <v>406</v>
      </c>
      <c r="N44" s="116" t="s">
        <v>317</v>
      </c>
      <c r="O44" s="116">
        <f t="shared" si="2"/>
        <v>2013</v>
      </c>
      <c r="P44" s="116">
        <f t="shared" si="3"/>
        <v>10</v>
      </c>
    </row>
    <row r="45" spans="1:16" x14ac:dyDescent="0.2">
      <c r="A45" s="116" t="str">
        <f t="shared" si="4"/>
        <v>Anette Venter</v>
      </c>
      <c r="B45" s="120">
        <v>41566</v>
      </c>
      <c r="C45" s="116" t="s">
        <v>353</v>
      </c>
      <c r="D45" s="116" t="s">
        <v>378</v>
      </c>
      <c r="E45" s="116" t="s">
        <v>379</v>
      </c>
      <c r="F45" s="116" t="s">
        <v>380</v>
      </c>
      <c r="G45" s="116" t="s">
        <v>417</v>
      </c>
      <c r="H45" s="116">
        <f t="shared" si="1"/>
        <v>1</v>
      </c>
      <c r="I45" s="116" t="s">
        <v>403</v>
      </c>
      <c r="J45" s="116" t="s">
        <v>404</v>
      </c>
      <c r="K45" s="116"/>
      <c r="L45" s="116"/>
      <c r="M45" s="116" t="s">
        <v>406</v>
      </c>
      <c r="N45" s="116" t="s">
        <v>317</v>
      </c>
      <c r="O45" s="116">
        <f t="shared" si="2"/>
        <v>2013</v>
      </c>
      <c r="P45" s="116">
        <f t="shared" si="3"/>
        <v>10</v>
      </c>
    </row>
    <row r="46" spans="1:16" x14ac:dyDescent="0.2">
      <c r="A46" s="116" t="str">
        <f t="shared" si="4"/>
        <v>Anette Venter</v>
      </c>
      <c r="B46" s="120">
        <v>41566</v>
      </c>
      <c r="C46" s="116" t="s">
        <v>353</v>
      </c>
      <c r="D46" s="116" t="s">
        <v>378</v>
      </c>
      <c r="E46" s="116" t="s">
        <v>418</v>
      </c>
      <c r="F46" s="116" t="s">
        <v>419</v>
      </c>
      <c r="G46" s="116" t="s">
        <v>417</v>
      </c>
      <c r="H46" s="116">
        <f t="shared" si="1"/>
        <v>2</v>
      </c>
      <c r="I46" s="116" t="s">
        <v>403</v>
      </c>
      <c r="J46" s="116" t="s">
        <v>404</v>
      </c>
      <c r="K46" s="116"/>
      <c r="L46" s="116"/>
      <c r="M46" s="116" t="s">
        <v>406</v>
      </c>
      <c r="N46" s="116" t="s">
        <v>317</v>
      </c>
      <c r="O46" s="116">
        <f t="shared" si="2"/>
        <v>2013</v>
      </c>
      <c r="P46" s="116">
        <f t="shared" si="3"/>
        <v>10</v>
      </c>
    </row>
    <row r="47" spans="1:16" x14ac:dyDescent="0.2">
      <c r="A47" s="116" t="str">
        <f t="shared" si="4"/>
        <v>Anette Venter</v>
      </c>
      <c r="B47" s="120">
        <v>41729</v>
      </c>
      <c r="C47" s="116" t="s">
        <v>410</v>
      </c>
      <c r="D47" s="116" t="s">
        <v>414</v>
      </c>
      <c r="E47" s="116" t="s">
        <v>312</v>
      </c>
      <c r="F47" s="116" t="s">
        <v>313</v>
      </c>
      <c r="G47" s="116" t="s">
        <v>420</v>
      </c>
      <c r="H47" s="116">
        <f t="shared" si="1"/>
        <v>1</v>
      </c>
      <c r="I47" s="116" t="s">
        <v>403</v>
      </c>
      <c r="J47" s="116" t="s">
        <v>404</v>
      </c>
      <c r="K47" s="116">
        <v>3</v>
      </c>
      <c r="L47" s="116"/>
      <c r="M47" s="116" t="s">
        <v>406</v>
      </c>
      <c r="N47" s="116" t="s">
        <v>317</v>
      </c>
      <c r="O47" s="116">
        <f t="shared" si="2"/>
        <v>2014</v>
      </c>
      <c r="P47" s="116">
        <f t="shared" si="3"/>
        <v>3</v>
      </c>
    </row>
    <row r="48" spans="1:16" x14ac:dyDescent="0.2">
      <c r="A48" s="116" t="str">
        <f t="shared" si="4"/>
        <v>Anette Venter</v>
      </c>
      <c r="B48" s="120">
        <v>41713</v>
      </c>
      <c r="C48" s="116" t="s">
        <v>345</v>
      </c>
      <c r="D48" s="116" t="s">
        <v>421</v>
      </c>
      <c r="E48" s="116" t="s">
        <v>347</v>
      </c>
      <c r="F48" s="116" t="s">
        <v>313</v>
      </c>
      <c r="G48" s="116" t="s">
        <v>422</v>
      </c>
      <c r="H48" s="116">
        <f t="shared" si="1"/>
        <v>1</v>
      </c>
      <c r="I48" s="116" t="s">
        <v>403</v>
      </c>
      <c r="J48" s="116" t="s">
        <v>404</v>
      </c>
      <c r="K48" s="116"/>
      <c r="L48" s="116" t="s">
        <v>349</v>
      </c>
      <c r="M48" s="116" t="s">
        <v>406</v>
      </c>
      <c r="N48" s="116" t="s">
        <v>317</v>
      </c>
      <c r="O48" s="116">
        <f t="shared" si="2"/>
        <v>2014</v>
      </c>
      <c r="P48" s="116">
        <f t="shared" si="3"/>
        <v>3</v>
      </c>
    </row>
    <row r="49" spans="1:16" x14ac:dyDescent="0.2">
      <c r="A49" s="116" t="str">
        <f t="shared" si="4"/>
        <v>Ann Bornman</v>
      </c>
      <c r="B49" s="117">
        <v>42406</v>
      </c>
      <c r="C49" t="s">
        <v>310</v>
      </c>
      <c r="D49" t="s">
        <v>1658</v>
      </c>
      <c r="E49" t="s">
        <v>1655</v>
      </c>
      <c r="F49" t="s">
        <v>1656</v>
      </c>
      <c r="G49" t="s">
        <v>1659</v>
      </c>
      <c r="H49" s="116">
        <f t="shared" si="1"/>
        <v>1</v>
      </c>
      <c r="I49" t="s">
        <v>182</v>
      </c>
      <c r="J49" t="s">
        <v>183</v>
      </c>
      <c r="K49">
        <v>3</v>
      </c>
      <c r="M49" t="s">
        <v>256</v>
      </c>
      <c r="N49" t="s">
        <v>200</v>
      </c>
      <c r="O49" s="116">
        <f t="shared" si="2"/>
        <v>2016</v>
      </c>
      <c r="P49" s="116">
        <f t="shared" si="3"/>
        <v>2</v>
      </c>
    </row>
    <row r="50" spans="1:16" x14ac:dyDescent="0.2">
      <c r="A50" s="116" t="str">
        <f t="shared" si="4"/>
        <v>Ann Bornman</v>
      </c>
      <c r="B50" s="120">
        <v>41854</v>
      </c>
      <c r="C50" s="116" t="s">
        <v>371</v>
      </c>
      <c r="D50" s="116" t="s">
        <v>423</v>
      </c>
      <c r="E50" s="116"/>
      <c r="F50" s="116" t="s">
        <v>373</v>
      </c>
      <c r="G50" s="116" t="s">
        <v>424</v>
      </c>
      <c r="H50" s="116">
        <f t="shared" si="1"/>
        <v>1</v>
      </c>
      <c r="I50" s="116"/>
      <c r="J50" s="116" t="s">
        <v>109</v>
      </c>
      <c r="K50" s="116"/>
      <c r="L50" s="116"/>
      <c r="M50" s="116"/>
      <c r="N50" s="116"/>
      <c r="O50" s="116">
        <f t="shared" si="2"/>
        <v>2014</v>
      </c>
      <c r="P50" s="116">
        <f t="shared" si="3"/>
        <v>8</v>
      </c>
    </row>
    <row r="51" spans="1:16" x14ac:dyDescent="0.2">
      <c r="A51" s="116" t="str">
        <f t="shared" si="4"/>
        <v>Ann Bornman</v>
      </c>
      <c r="B51" s="120">
        <v>41854</v>
      </c>
      <c r="C51" s="116" t="s">
        <v>371</v>
      </c>
      <c r="D51" s="116" t="s">
        <v>423</v>
      </c>
      <c r="E51" s="116"/>
      <c r="F51" s="116" t="s">
        <v>425</v>
      </c>
      <c r="G51" s="116" t="s">
        <v>424</v>
      </c>
      <c r="H51" s="116">
        <f t="shared" si="1"/>
        <v>2</v>
      </c>
      <c r="I51" s="116"/>
      <c r="J51" s="116" t="s">
        <v>109</v>
      </c>
      <c r="K51" s="116"/>
      <c r="L51" s="116"/>
      <c r="M51" s="116"/>
      <c r="N51" s="116"/>
      <c r="O51" s="116">
        <f t="shared" si="2"/>
        <v>2014</v>
      </c>
      <c r="P51" s="116">
        <f t="shared" si="3"/>
        <v>8</v>
      </c>
    </row>
    <row r="52" spans="1:16" x14ac:dyDescent="0.2">
      <c r="A52" s="116" t="str">
        <f t="shared" si="4"/>
        <v>Ann Bornman</v>
      </c>
      <c r="B52" s="120">
        <v>41776</v>
      </c>
      <c r="C52" s="116" t="s">
        <v>426</v>
      </c>
      <c r="D52" s="116" t="s">
        <v>427</v>
      </c>
      <c r="E52" s="116"/>
      <c r="F52" s="116" t="s">
        <v>313</v>
      </c>
      <c r="G52" s="116" t="s">
        <v>428</v>
      </c>
      <c r="H52" s="116">
        <f t="shared" si="1"/>
        <v>1</v>
      </c>
      <c r="I52" s="116"/>
      <c r="J52" s="116" t="s">
        <v>109</v>
      </c>
      <c r="K52" s="116"/>
      <c r="L52" s="116"/>
      <c r="M52" s="116"/>
      <c r="N52" s="116" t="s">
        <v>317</v>
      </c>
      <c r="O52" s="116">
        <f t="shared" si="2"/>
        <v>2014</v>
      </c>
      <c r="P52" s="116">
        <f t="shared" si="3"/>
        <v>5</v>
      </c>
    </row>
    <row r="53" spans="1:16" x14ac:dyDescent="0.2">
      <c r="A53" s="116" t="str">
        <f t="shared" si="4"/>
        <v>Ann Bornman</v>
      </c>
      <c r="B53" s="120">
        <v>42070</v>
      </c>
      <c r="C53" s="116" t="s">
        <v>429</v>
      </c>
      <c r="D53" s="116" t="s">
        <v>430</v>
      </c>
      <c r="E53" s="116" t="s">
        <v>431</v>
      </c>
      <c r="F53" s="116" t="s">
        <v>313</v>
      </c>
      <c r="G53" s="116" t="s">
        <v>432</v>
      </c>
      <c r="H53" s="116">
        <f t="shared" si="1"/>
        <v>1</v>
      </c>
      <c r="I53" s="116" t="s">
        <v>182</v>
      </c>
      <c r="J53" s="116" t="s">
        <v>183</v>
      </c>
      <c r="K53" s="116">
        <v>3</v>
      </c>
      <c r="L53" s="116"/>
      <c r="M53" s="116" t="s">
        <v>256</v>
      </c>
      <c r="N53" s="116" t="s">
        <v>200</v>
      </c>
      <c r="O53" s="116">
        <f t="shared" si="2"/>
        <v>2015</v>
      </c>
      <c r="P53" s="116">
        <f t="shared" si="3"/>
        <v>3</v>
      </c>
    </row>
    <row r="54" spans="1:16" x14ac:dyDescent="0.2">
      <c r="A54" s="116" t="str">
        <f t="shared" si="4"/>
        <v>Ann Bornman</v>
      </c>
      <c r="B54" s="120">
        <v>41741</v>
      </c>
      <c r="C54" s="116" t="s">
        <v>367</v>
      </c>
      <c r="D54" s="116" t="s">
        <v>433</v>
      </c>
      <c r="E54" s="116" t="s">
        <v>369</v>
      </c>
      <c r="F54" s="116" t="s">
        <v>370</v>
      </c>
      <c r="G54" s="116" t="s">
        <v>434</v>
      </c>
      <c r="H54" s="116">
        <f t="shared" si="1"/>
        <v>1</v>
      </c>
      <c r="I54" s="116" t="s">
        <v>182</v>
      </c>
      <c r="J54" s="116" t="s">
        <v>183</v>
      </c>
      <c r="K54" s="116">
        <v>2</v>
      </c>
      <c r="L54" s="116"/>
      <c r="M54" s="116"/>
      <c r="N54" s="116" t="s">
        <v>317</v>
      </c>
      <c r="O54" s="116">
        <f t="shared" si="2"/>
        <v>2014</v>
      </c>
      <c r="P54" s="116">
        <f t="shared" si="3"/>
        <v>4</v>
      </c>
    </row>
    <row r="55" spans="1:16" x14ac:dyDescent="0.2">
      <c r="A55" s="116" t="str">
        <f t="shared" si="4"/>
        <v>Ann Bornman</v>
      </c>
      <c r="B55" s="120">
        <v>41769</v>
      </c>
      <c r="C55" s="116" t="s">
        <v>350</v>
      </c>
      <c r="D55" s="116" t="s">
        <v>351</v>
      </c>
      <c r="E55" s="116"/>
      <c r="F55" s="116" t="s">
        <v>435</v>
      </c>
      <c r="G55" s="116" t="s">
        <v>434</v>
      </c>
      <c r="H55" s="116">
        <f t="shared" si="1"/>
        <v>2</v>
      </c>
      <c r="I55" s="116"/>
      <c r="J55" s="116" t="s">
        <v>109</v>
      </c>
      <c r="K55" s="116"/>
      <c r="L55" s="116"/>
      <c r="M55" s="116"/>
      <c r="N55" s="116" t="s">
        <v>317</v>
      </c>
      <c r="O55" s="116">
        <f t="shared" si="2"/>
        <v>2014</v>
      </c>
      <c r="P55" s="116">
        <f t="shared" si="3"/>
        <v>5</v>
      </c>
    </row>
    <row r="56" spans="1:16" x14ac:dyDescent="0.2">
      <c r="A56" s="116" t="str">
        <f t="shared" si="4"/>
        <v>Ann Bornman</v>
      </c>
      <c r="B56" s="120">
        <v>41729</v>
      </c>
      <c r="C56" s="116" t="s">
        <v>410</v>
      </c>
      <c r="D56" s="116" t="s">
        <v>414</v>
      </c>
      <c r="E56" s="116" t="s">
        <v>312</v>
      </c>
      <c r="F56" s="116" t="s">
        <v>313</v>
      </c>
      <c r="G56" s="116" t="s">
        <v>436</v>
      </c>
      <c r="H56" s="116">
        <f t="shared" si="1"/>
        <v>1</v>
      </c>
      <c r="I56" s="116" t="s">
        <v>182</v>
      </c>
      <c r="J56" s="116" t="s">
        <v>183</v>
      </c>
      <c r="K56" s="116">
        <v>2</v>
      </c>
      <c r="L56" s="116"/>
      <c r="M56" s="116"/>
      <c r="N56" s="116" t="s">
        <v>317</v>
      </c>
      <c r="O56" s="116">
        <f t="shared" si="2"/>
        <v>2014</v>
      </c>
      <c r="P56" s="116">
        <f t="shared" si="3"/>
        <v>3</v>
      </c>
    </row>
    <row r="57" spans="1:16" x14ac:dyDescent="0.2">
      <c r="A57" s="116" t="str">
        <f t="shared" si="4"/>
        <v>Ann Bornman</v>
      </c>
      <c r="B57" s="120">
        <v>41825</v>
      </c>
      <c r="C57" s="116" t="s">
        <v>320</v>
      </c>
      <c r="D57" s="116" t="s">
        <v>321</v>
      </c>
      <c r="E57" s="116" t="s">
        <v>312</v>
      </c>
      <c r="F57" s="116" t="s">
        <v>313</v>
      </c>
      <c r="G57" s="116" t="s">
        <v>437</v>
      </c>
      <c r="H57" s="116">
        <f t="shared" si="1"/>
        <v>1</v>
      </c>
      <c r="I57" s="116" t="s">
        <v>182</v>
      </c>
      <c r="J57" s="116" t="s">
        <v>183</v>
      </c>
      <c r="K57" s="116">
        <v>2</v>
      </c>
      <c r="L57" s="116"/>
      <c r="M57" s="116"/>
      <c r="N57" s="116" t="s">
        <v>317</v>
      </c>
      <c r="O57" s="116">
        <f t="shared" si="2"/>
        <v>2014</v>
      </c>
      <c r="P57" s="116">
        <f t="shared" si="3"/>
        <v>7</v>
      </c>
    </row>
    <row r="58" spans="1:16" x14ac:dyDescent="0.2">
      <c r="A58" s="116" t="str">
        <f t="shared" si="4"/>
        <v>Ann Bornman</v>
      </c>
      <c r="B58" s="120">
        <v>41776</v>
      </c>
      <c r="C58" s="116" t="s">
        <v>426</v>
      </c>
      <c r="D58" s="116" t="s">
        <v>427</v>
      </c>
      <c r="E58" s="116"/>
      <c r="F58" s="116" t="s">
        <v>313</v>
      </c>
      <c r="G58" s="116" t="s">
        <v>438</v>
      </c>
      <c r="H58" s="116">
        <f t="shared" si="1"/>
        <v>1</v>
      </c>
      <c r="I58" s="116"/>
      <c r="J58" s="116" t="s">
        <v>109</v>
      </c>
      <c r="K58" s="116"/>
      <c r="L58" s="116"/>
      <c r="M58" s="116"/>
      <c r="N58" s="116" t="s">
        <v>317</v>
      </c>
      <c r="O58" s="116">
        <f t="shared" si="2"/>
        <v>2014</v>
      </c>
      <c r="P58" s="116">
        <f t="shared" si="3"/>
        <v>5</v>
      </c>
    </row>
    <row r="59" spans="1:16" x14ac:dyDescent="0.2">
      <c r="A59" s="116" t="str">
        <f t="shared" si="4"/>
        <v>Ann Bornman</v>
      </c>
      <c r="B59" s="120">
        <v>42154</v>
      </c>
      <c r="C59" s="116" t="s">
        <v>439</v>
      </c>
      <c r="D59" s="116" t="s">
        <v>440</v>
      </c>
      <c r="E59" s="116" t="s">
        <v>441</v>
      </c>
      <c r="F59" s="116" t="s">
        <v>442</v>
      </c>
      <c r="G59" s="116" t="s">
        <v>443</v>
      </c>
      <c r="H59" s="116">
        <f t="shared" si="1"/>
        <v>1</v>
      </c>
      <c r="I59" s="116" t="s">
        <v>182</v>
      </c>
      <c r="J59" s="116" t="s">
        <v>183</v>
      </c>
      <c r="K59" s="116">
        <v>3</v>
      </c>
      <c r="L59" s="116"/>
      <c r="M59" s="116" t="s">
        <v>256</v>
      </c>
      <c r="N59" s="116" t="s">
        <v>200</v>
      </c>
      <c r="O59" s="116">
        <f t="shared" si="2"/>
        <v>2015</v>
      </c>
      <c r="P59" s="116">
        <f t="shared" si="3"/>
        <v>5</v>
      </c>
    </row>
    <row r="60" spans="1:16" x14ac:dyDescent="0.2">
      <c r="A60" s="116" t="str">
        <f t="shared" si="4"/>
        <v>Ann Bornman</v>
      </c>
      <c r="B60" s="120">
        <v>42175</v>
      </c>
      <c r="C60" s="116" t="s">
        <v>562</v>
      </c>
      <c r="D60" s="116" t="s">
        <v>1446</v>
      </c>
      <c r="E60" s="116" t="s">
        <v>564</v>
      </c>
      <c r="F60" s="116" t="s">
        <v>313</v>
      </c>
      <c r="G60" s="116" t="s">
        <v>443</v>
      </c>
      <c r="H60" s="116">
        <f t="shared" si="1"/>
        <v>2</v>
      </c>
      <c r="I60" s="116" t="s">
        <v>182</v>
      </c>
      <c r="J60" s="116" t="s">
        <v>183</v>
      </c>
      <c r="K60" s="116">
        <v>3</v>
      </c>
      <c r="L60" s="116"/>
      <c r="M60" s="116" t="s">
        <v>256</v>
      </c>
      <c r="N60" s="116" t="s">
        <v>200</v>
      </c>
      <c r="O60" s="116">
        <f t="shared" si="2"/>
        <v>2015</v>
      </c>
      <c r="P60" s="116">
        <f t="shared" si="3"/>
        <v>6</v>
      </c>
    </row>
    <row r="61" spans="1:16" x14ac:dyDescent="0.2">
      <c r="A61" s="116" t="str">
        <f t="shared" si="4"/>
        <v>Ann Bornman</v>
      </c>
      <c r="B61" s="117">
        <v>42259</v>
      </c>
      <c r="C61" t="s">
        <v>520</v>
      </c>
      <c r="D61" s="118" t="s">
        <v>1551</v>
      </c>
      <c r="E61" s="118"/>
      <c r="F61" s="118" t="s">
        <v>313</v>
      </c>
      <c r="G61" s="118" t="s">
        <v>443</v>
      </c>
      <c r="H61" s="116">
        <f t="shared" si="1"/>
        <v>3</v>
      </c>
      <c r="I61" s="118" t="s">
        <v>182</v>
      </c>
      <c r="J61" s="118" t="s">
        <v>183</v>
      </c>
      <c r="K61" s="118"/>
      <c r="L61" s="118"/>
      <c r="M61" s="118"/>
      <c r="N61" s="118" t="s">
        <v>200</v>
      </c>
      <c r="O61" s="116">
        <f t="shared" si="2"/>
        <v>2015</v>
      </c>
      <c r="P61" s="116">
        <f t="shared" si="3"/>
        <v>9</v>
      </c>
    </row>
    <row r="62" spans="1:16" x14ac:dyDescent="0.2">
      <c r="A62" s="116" t="str">
        <f t="shared" si="4"/>
        <v>Ann Bornman</v>
      </c>
      <c r="B62" s="117">
        <v>42679</v>
      </c>
      <c r="C62" t="s">
        <v>426</v>
      </c>
      <c r="D62" t="s">
        <v>2023</v>
      </c>
      <c r="F62" t="s">
        <v>313</v>
      </c>
      <c r="G62" t="s">
        <v>1954</v>
      </c>
      <c r="H62" s="116">
        <f t="shared" si="1"/>
        <v>1</v>
      </c>
      <c r="I62" t="s">
        <v>182</v>
      </c>
      <c r="J62" t="s">
        <v>183</v>
      </c>
      <c r="M62" t="s">
        <v>256</v>
      </c>
      <c r="N62" t="s">
        <v>200</v>
      </c>
      <c r="O62" s="116">
        <f t="shared" si="2"/>
        <v>2016</v>
      </c>
      <c r="P62" s="116">
        <f t="shared" si="3"/>
        <v>11</v>
      </c>
    </row>
    <row r="63" spans="1:16" x14ac:dyDescent="0.2">
      <c r="A63" t="s">
        <v>109</v>
      </c>
      <c r="B63" s="117">
        <v>42497</v>
      </c>
      <c r="C63" t="s">
        <v>1746</v>
      </c>
      <c r="D63" t="s">
        <v>1747</v>
      </c>
      <c r="F63" t="s">
        <v>313</v>
      </c>
      <c r="G63" t="s">
        <v>1748</v>
      </c>
      <c r="H63" s="116">
        <f t="shared" si="1"/>
        <v>1</v>
      </c>
      <c r="N63" t="s">
        <v>200</v>
      </c>
      <c r="O63" s="116">
        <f t="shared" si="2"/>
        <v>2016</v>
      </c>
      <c r="P63" s="116">
        <f t="shared" si="3"/>
        <v>5</v>
      </c>
    </row>
    <row r="64" spans="1:16" x14ac:dyDescent="0.2">
      <c r="A64" s="116" t="str">
        <f>IF(I64="",TRIM(J64),CONCATENATE(TRIM(J64)," ",TRIM(I64)))</f>
        <v>Ann Bornman</v>
      </c>
      <c r="B64" s="117">
        <v>42476</v>
      </c>
      <c r="C64" t="s">
        <v>1749</v>
      </c>
      <c r="D64" t="s">
        <v>1750</v>
      </c>
      <c r="F64" t="s">
        <v>343</v>
      </c>
      <c r="G64" t="s">
        <v>1751</v>
      </c>
      <c r="H64" s="116">
        <f t="shared" si="1"/>
        <v>1</v>
      </c>
      <c r="I64" t="s">
        <v>182</v>
      </c>
      <c r="J64" t="s">
        <v>183</v>
      </c>
      <c r="N64" t="s">
        <v>200</v>
      </c>
      <c r="O64" s="116">
        <f t="shared" si="2"/>
        <v>2016</v>
      </c>
      <c r="P64" s="116">
        <f t="shared" si="3"/>
        <v>4</v>
      </c>
    </row>
    <row r="65" spans="1:16" x14ac:dyDescent="0.2">
      <c r="A65" t="s">
        <v>109</v>
      </c>
      <c r="B65" s="117">
        <v>42497</v>
      </c>
      <c r="C65" t="s">
        <v>1746</v>
      </c>
      <c r="D65" t="s">
        <v>1752</v>
      </c>
      <c r="F65" t="s">
        <v>313</v>
      </c>
      <c r="G65" t="s">
        <v>1751</v>
      </c>
      <c r="H65" s="116">
        <f t="shared" si="1"/>
        <v>2</v>
      </c>
      <c r="N65" t="s">
        <v>200</v>
      </c>
      <c r="O65" s="116">
        <f t="shared" si="2"/>
        <v>2016</v>
      </c>
      <c r="P65" s="116">
        <f t="shared" si="3"/>
        <v>5</v>
      </c>
    </row>
    <row r="66" spans="1:16" x14ac:dyDescent="0.2">
      <c r="A66" s="116" t="str">
        <f t="shared" ref="A66:A97" si="5">IF(I66="",TRIM(J66),CONCATENATE(TRIM(J66)," ",TRIM(I66)))</f>
        <v>Ann Bornman</v>
      </c>
      <c r="B66" s="120">
        <v>41713</v>
      </c>
      <c r="C66" s="116" t="s">
        <v>345</v>
      </c>
      <c r="D66" s="116" t="s">
        <v>346</v>
      </c>
      <c r="E66" s="116" t="s">
        <v>347</v>
      </c>
      <c r="F66" s="116" t="s">
        <v>313</v>
      </c>
      <c r="G66" s="116" t="s">
        <v>444</v>
      </c>
      <c r="H66" s="116">
        <f t="shared" ref="H66:H129" si="6">IF(TRIM(G66)=TRIM(G65),H65+1,1)</f>
        <v>1</v>
      </c>
      <c r="I66" s="116" t="s">
        <v>182</v>
      </c>
      <c r="J66" s="116" t="s">
        <v>183</v>
      </c>
      <c r="K66" s="116"/>
      <c r="L66" s="116" t="s">
        <v>349</v>
      </c>
      <c r="M66" s="116" t="s">
        <v>349</v>
      </c>
      <c r="N66" s="116" t="s">
        <v>317</v>
      </c>
      <c r="O66" s="116">
        <f t="shared" ref="O66:O129" si="7">YEAR(B66)</f>
        <v>2014</v>
      </c>
      <c r="P66" s="116">
        <f t="shared" ref="P66:P129" si="8">MONTH(B66)</f>
        <v>3</v>
      </c>
    </row>
    <row r="67" spans="1:16" x14ac:dyDescent="0.2">
      <c r="A67" s="116" t="str">
        <f t="shared" si="5"/>
        <v>Ann Bornman</v>
      </c>
      <c r="B67" s="120">
        <v>41727</v>
      </c>
      <c r="C67" s="116" t="s">
        <v>361</v>
      </c>
      <c r="D67" s="116" t="s">
        <v>362</v>
      </c>
      <c r="E67" s="116" t="s">
        <v>312</v>
      </c>
      <c r="F67" s="116" t="s">
        <v>313</v>
      </c>
      <c r="G67" s="116" t="s">
        <v>444</v>
      </c>
      <c r="H67" s="116">
        <f t="shared" si="6"/>
        <v>2</v>
      </c>
      <c r="I67" s="116" t="s">
        <v>182</v>
      </c>
      <c r="J67" s="116" t="s">
        <v>183</v>
      </c>
      <c r="K67" s="116">
        <v>2</v>
      </c>
      <c r="L67" s="116"/>
      <c r="M67" s="116"/>
      <c r="N67" s="116" t="s">
        <v>317</v>
      </c>
      <c r="O67" s="116">
        <f t="shared" si="7"/>
        <v>2014</v>
      </c>
      <c r="P67" s="116">
        <f t="shared" si="8"/>
        <v>3</v>
      </c>
    </row>
    <row r="68" spans="1:16" x14ac:dyDescent="0.2">
      <c r="A68" s="116" t="str">
        <f t="shared" si="5"/>
        <v>Ann Bornman</v>
      </c>
      <c r="B68" s="120">
        <v>42091</v>
      </c>
      <c r="C68" s="116" t="s">
        <v>445</v>
      </c>
      <c r="D68" s="116" t="s">
        <v>341</v>
      </c>
      <c r="E68" s="116" t="s">
        <v>312</v>
      </c>
      <c r="F68" s="116" t="s">
        <v>446</v>
      </c>
      <c r="G68" s="116" t="s">
        <v>447</v>
      </c>
      <c r="H68" s="116">
        <f t="shared" si="6"/>
        <v>1</v>
      </c>
      <c r="I68" s="116" t="s">
        <v>182</v>
      </c>
      <c r="J68" s="116" t="s">
        <v>183</v>
      </c>
      <c r="K68" s="116">
        <v>3</v>
      </c>
      <c r="L68" s="116"/>
      <c r="M68" s="116" t="s">
        <v>256</v>
      </c>
      <c r="N68" s="116" t="s">
        <v>200</v>
      </c>
      <c r="O68" s="116">
        <f t="shared" si="7"/>
        <v>2015</v>
      </c>
      <c r="P68" s="116">
        <f t="shared" si="8"/>
        <v>3</v>
      </c>
    </row>
    <row r="69" spans="1:16" x14ac:dyDescent="0.2">
      <c r="A69" s="116" t="str">
        <f t="shared" si="5"/>
        <v>Ann Bornman</v>
      </c>
      <c r="B69" s="117">
        <v>42259</v>
      </c>
      <c r="C69" t="s">
        <v>520</v>
      </c>
      <c r="D69" s="118" t="s">
        <v>1552</v>
      </c>
      <c r="E69" s="118"/>
      <c r="F69" s="118" t="s">
        <v>313</v>
      </c>
      <c r="G69" s="118" t="s">
        <v>447</v>
      </c>
      <c r="H69" s="116">
        <f t="shared" si="6"/>
        <v>2</v>
      </c>
      <c r="I69" s="118" t="s">
        <v>182</v>
      </c>
      <c r="J69" s="118" t="s">
        <v>183</v>
      </c>
      <c r="K69" s="118"/>
      <c r="L69" s="118"/>
      <c r="M69" s="118"/>
      <c r="N69" s="118" t="s">
        <v>200</v>
      </c>
      <c r="O69" s="116">
        <f t="shared" si="7"/>
        <v>2015</v>
      </c>
      <c r="P69" s="116">
        <f t="shared" si="8"/>
        <v>9</v>
      </c>
    </row>
    <row r="70" spans="1:16" x14ac:dyDescent="0.2">
      <c r="A70" s="116" t="str">
        <f t="shared" si="5"/>
        <v>Ann Bornman</v>
      </c>
      <c r="B70" s="117">
        <v>42406</v>
      </c>
      <c r="C70" t="s">
        <v>310</v>
      </c>
      <c r="D70" t="s">
        <v>1658</v>
      </c>
      <c r="E70" t="s">
        <v>1655</v>
      </c>
      <c r="F70" t="s">
        <v>1656</v>
      </c>
      <c r="G70" t="s">
        <v>447</v>
      </c>
      <c r="H70" s="116">
        <f t="shared" si="6"/>
        <v>3</v>
      </c>
      <c r="I70" t="s">
        <v>182</v>
      </c>
      <c r="J70" t="s">
        <v>183</v>
      </c>
      <c r="K70">
        <v>3</v>
      </c>
      <c r="M70" t="s">
        <v>256</v>
      </c>
      <c r="N70" t="s">
        <v>200</v>
      </c>
      <c r="O70" s="116">
        <f t="shared" si="7"/>
        <v>2016</v>
      </c>
      <c r="P70" s="116">
        <f t="shared" si="8"/>
        <v>2</v>
      </c>
    </row>
    <row r="71" spans="1:16" x14ac:dyDescent="0.2">
      <c r="A71" s="116" t="str">
        <f t="shared" si="5"/>
        <v>Ann Bornman</v>
      </c>
      <c r="B71" s="117">
        <v>42574</v>
      </c>
      <c r="C71" t="s">
        <v>562</v>
      </c>
      <c r="D71" t="s">
        <v>1887</v>
      </c>
      <c r="E71" t="s">
        <v>312</v>
      </c>
      <c r="F71" t="s">
        <v>313</v>
      </c>
      <c r="G71" t="s">
        <v>447</v>
      </c>
      <c r="H71" s="116">
        <f t="shared" si="6"/>
        <v>4</v>
      </c>
      <c r="I71" t="s">
        <v>182</v>
      </c>
      <c r="J71" t="s">
        <v>183</v>
      </c>
      <c r="M71" t="s">
        <v>256</v>
      </c>
      <c r="N71" t="s">
        <v>200</v>
      </c>
      <c r="O71" s="116">
        <f t="shared" si="7"/>
        <v>2016</v>
      </c>
      <c r="P71" s="116">
        <f t="shared" si="8"/>
        <v>7</v>
      </c>
    </row>
    <row r="72" spans="1:16" x14ac:dyDescent="0.2">
      <c r="A72" s="116" t="str">
        <f t="shared" si="5"/>
        <v>Ann Bornman</v>
      </c>
      <c r="B72" s="120">
        <v>41825</v>
      </c>
      <c r="C72" s="116" t="s">
        <v>320</v>
      </c>
      <c r="D72" s="116" t="s">
        <v>448</v>
      </c>
      <c r="E72" s="116" t="s">
        <v>312</v>
      </c>
      <c r="F72" s="116" t="s">
        <v>313</v>
      </c>
      <c r="G72" s="116" t="s">
        <v>449</v>
      </c>
      <c r="H72" s="116">
        <f t="shared" si="6"/>
        <v>1</v>
      </c>
      <c r="I72" s="116" t="s">
        <v>182</v>
      </c>
      <c r="J72" s="116" t="s">
        <v>183</v>
      </c>
      <c r="K72" s="116">
        <v>2</v>
      </c>
      <c r="L72" s="116"/>
      <c r="M72" s="116"/>
      <c r="N72" s="116" t="s">
        <v>317</v>
      </c>
      <c r="O72" s="116">
        <f t="shared" si="7"/>
        <v>2014</v>
      </c>
      <c r="P72" s="116">
        <f t="shared" si="8"/>
        <v>7</v>
      </c>
    </row>
    <row r="73" spans="1:16" x14ac:dyDescent="0.2">
      <c r="A73" s="116" t="str">
        <f t="shared" si="5"/>
        <v>Ann Bornman</v>
      </c>
      <c r="B73" s="117">
        <v>42560</v>
      </c>
      <c r="C73" t="s">
        <v>1857</v>
      </c>
      <c r="D73" t="s">
        <v>1858</v>
      </c>
      <c r="F73" t="s">
        <v>313</v>
      </c>
      <c r="G73" t="s">
        <v>1859</v>
      </c>
      <c r="H73" s="116">
        <f t="shared" si="6"/>
        <v>1</v>
      </c>
      <c r="I73" t="s">
        <v>182</v>
      </c>
      <c r="J73" t="s">
        <v>183</v>
      </c>
      <c r="N73" t="s">
        <v>200</v>
      </c>
      <c r="O73" s="116">
        <f t="shared" si="7"/>
        <v>2016</v>
      </c>
      <c r="P73" s="116">
        <f t="shared" si="8"/>
        <v>7</v>
      </c>
    </row>
    <row r="74" spans="1:16" x14ac:dyDescent="0.2">
      <c r="A74" s="116" t="str">
        <f t="shared" si="5"/>
        <v>Ann Bornman</v>
      </c>
      <c r="B74" s="120">
        <v>41783</v>
      </c>
      <c r="C74" s="116" t="s">
        <v>450</v>
      </c>
      <c r="D74" s="116" t="s">
        <v>451</v>
      </c>
      <c r="E74" s="116"/>
      <c r="F74" s="116" t="s">
        <v>343</v>
      </c>
      <c r="G74" s="116" t="s">
        <v>452</v>
      </c>
      <c r="H74" s="116">
        <f t="shared" si="6"/>
        <v>1</v>
      </c>
      <c r="I74" s="116"/>
      <c r="J74" s="116" t="s">
        <v>109</v>
      </c>
      <c r="K74" s="116"/>
      <c r="L74" s="116"/>
      <c r="M74" s="116"/>
      <c r="N74" s="116" t="s">
        <v>317</v>
      </c>
      <c r="O74" s="116">
        <f t="shared" si="7"/>
        <v>2014</v>
      </c>
      <c r="P74" s="116">
        <f t="shared" si="8"/>
        <v>5</v>
      </c>
    </row>
    <row r="75" spans="1:16" x14ac:dyDescent="0.2">
      <c r="A75" s="116" t="str">
        <f t="shared" si="5"/>
        <v>Ann Bornman</v>
      </c>
      <c r="B75" s="120">
        <v>41825</v>
      </c>
      <c r="C75" s="116" t="s">
        <v>320</v>
      </c>
      <c r="D75" s="116" t="s">
        <v>323</v>
      </c>
      <c r="E75" s="116" t="s">
        <v>312</v>
      </c>
      <c r="F75" s="116" t="s">
        <v>313</v>
      </c>
      <c r="G75" s="116" t="s">
        <v>452</v>
      </c>
      <c r="H75" s="116">
        <f t="shared" si="6"/>
        <v>2</v>
      </c>
      <c r="I75" s="116" t="s">
        <v>182</v>
      </c>
      <c r="J75" s="116" t="s">
        <v>183</v>
      </c>
      <c r="K75" s="116">
        <v>2</v>
      </c>
      <c r="L75" s="116"/>
      <c r="M75" s="116"/>
      <c r="N75" s="116" t="s">
        <v>317</v>
      </c>
      <c r="O75" s="116">
        <f t="shared" si="7"/>
        <v>2014</v>
      </c>
      <c r="P75" s="116">
        <f t="shared" si="8"/>
        <v>7</v>
      </c>
    </row>
    <row r="76" spans="1:16" x14ac:dyDescent="0.2">
      <c r="A76" s="116" t="str">
        <f t="shared" si="5"/>
        <v>Ari Du Toit</v>
      </c>
      <c r="B76" s="120">
        <v>42077</v>
      </c>
      <c r="C76" s="116" t="s">
        <v>326</v>
      </c>
      <c r="D76" s="116" t="s">
        <v>453</v>
      </c>
      <c r="E76" s="116" t="s">
        <v>328</v>
      </c>
      <c r="F76" s="116" t="s">
        <v>329</v>
      </c>
      <c r="G76" s="116" t="s">
        <v>454</v>
      </c>
      <c r="H76" s="116">
        <f t="shared" si="6"/>
        <v>1</v>
      </c>
      <c r="I76" s="116" t="s">
        <v>167</v>
      </c>
      <c r="J76" s="116" t="s">
        <v>166</v>
      </c>
      <c r="K76" s="116">
        <v>5</v>
      </c>
      <c r="L76" s="116"/>
      <c r="M76" s="116"/>
      <c r="N76" s="116" t="s">
        <v>200</v>
      </c>
      <c r="O76" s="116">
        <f t="shared" si="7"/>
        <v>2015</v>
      </c>
      <c r="P76" s="116">
        <f t="shared" si="8"/>
        <v>3</v>
      </c>
    </row>
    <row r="77" spans="1:16" x14ac:dyDescent="0.2">
      <c r="A77" s="116" t="str">
        <f t="shared" si="5"/>
        <v>Ari Du Toit</v>
      </c>
      <c r="B77" s="120">
        <v>42077</v>
      </c>
      <c r="C77" s="116" t="s">
        <v>326</v>
      </c>
      <c r="D77" s="116" t="s">
        <v>453</v>
      </c>
      <c r="E77" s="116" t="s">
        <v>328</v>
      </c>
      <c r="F77" s="116" t="s">
        <v>329</v>
      </c>
      <c r="G77" s="116" t="s">
        <v>455</v>
      </c>
      <c r="H77" s="116">
        <f t="shared" si="6"/>
        <v>1</v>
      </c>
      <c r="I77" s="116" t="s">
        <v>167</v>
      </c>
      <c r="J77" s="116" t="s">
        <v>166</v>
      </c>
      <c r="K77" s="116">
        <v>5</v>
      </c>
      <c r="L77" s="116"/>
      <c r="M77" s="116"/>
      <c r="N77" s="116" t="s">
        <v>200</v>
      </c>
      <c r="O77" s="116">
        <f t="shared" si="7"/>
        <v>2015</v>
      </c>
      <c r="P77" s="116">
        <f t="shared" si="8"/>
        <v>3</v>
      </c>
    </row>
    <row r="78" spans="1:16" x14ac:dyDescent="0.2">
      <c r="A78" s="116" t="str">
        <f t="shared" si="5"/>
        <v>Ari Du Toit</v>
      </c>
      <c r="B78" s="120">
        <v>42133</v>
      </c>
      <c r="C78" s="116" t="s">
        <v>426</v>
      </c>
      <c r="D78" s="116" t="s">
        <v>400</v>
      </c>
      <c r="E78" s="116" t="s">
        <v>312</v>
      </c>
      <c r="F78" s="116" t="s">
        <v>313</v>
      </c>
      <c r="G78" s="116" t="s">
        <v>455</v>
      </c>
      <c r="H78" s="116">
        <f t="shared" si="6"/>
        <v>2</v>
      </c>
      <c r="I78" s="116" t="s">
        <v>167</v>
      </c>
      <c r="J78" s="116" t="s">
        <v>166</v>
      </c>
      <c r="K78" s="116">
        <v>5</v>
      </c>
      <c r="L78" s="116"/>
      <c r="M78" s="116"/>
      <c r="N78" s="116" t="s">
        <v>200</v>
      </c>
      <c r="O78" s="116">
        <f t="shared" si="7"/>
        <v>2015</v>
      </c>
      <c r="P78" s="116">
        <f t="shared" si="8"/>
        <v>5</v>
      </c>
    </row>
    <row r="79" spans="1:16" x14ac:dyDescent="0.2">
      <c r="A79" s="116" t="str">
        <f t="shared" si="5"/>
        <v>Ari Du Toit</v>
      </c>
      <c r="B79" s="120">
        <v>42077</v>
      </c>
      <c r="C79" s="116" t="s">
        <v>326</v>
      </c>
      <c r="D79" s="116" t="s">
        <v>456</v>
      </c>
      <c r="E79" s="116" t="s">
        <v>363</v>
      </c>
      <c r="F79" s="116" t="s">
        <v>364</v>
      </c>
      <c r="G79" s="116" t="s">
        <v>457</v>
      </c>
      <c r="H79" s="116">
        <f t="shared" si="6"/>
        <v>1</v>
      </c>
      <c r="I79" s="116" t="s">
        <v>167</v>
      </c>
      <c r="J79" s="116" t="s">
        <v>166</v>
      </c>
      <c r="K79" s="116">
        <v>5</v>
      </c>
      <c r="L79" s="116"/>
      <c r="M79" s="116"/>
      <c r="N79" s="116" t="s">
        <v>200</v>
      </c>
      <c r="O79" s="116">
        <f t="shared" si="7"/>
        <v>2015</v>
      </c>
      <c r="P79" s="116">
        <f t="shared" si="8"/>
        <v>3</v>
      </c>
    </row>
    <row r="80" spans="1:16" x14ac:dyDescent="0.2">
      <c r="A80" s="116" t="str">
        <f t="shared" si="5"/>
        <v>Ari Du Toit</v>
      </c>
      <c r="B80" s="120">
        <v>42077</v>
      </c>
      <c r="C80" s="116" t="s">
        <v>326</v>
      </c>
      <c r="D80" s="116" t="s">
        <v>453</v>
      </c>
      <c r="E80" s="116" t="s">
        <v>363</v>
      </c>
      <c r="F80" s="116" t="s">
        <v>364</v>
      </c>
      <c r="G80" s="116" t="s">
        <v>458</v>
      </c>
      <c r="H80" s="116">
        <f t="shared" si="6"/>
        <v>1</v>
      </c>
      <c r="I80" s="116" t="s">
        <v>167</v>
      </c>
      <c r="J80" s="116" t="s">
        <v>166</v>
      </c>
      <c r="K80" s="116">
        <v>5</v>
      </c>
      <c r="L80" s="116"/>
      <c r="M80" s="116"/>
      <c r="N80" s="116" t="s">
        <v>200</v>
      </c>
      <c r="O80" s="116">
        <f t="shared" si="7"/>
        <v>2015</v>
      </c>
      <c r="P80" s="116">
        <f t="shared" si="8"/>
        <v>3</v>
      </c>
    </row>
    <row r="81" spans="1:16" x14ac:dyDescent="0.2">
      <c r="A81" s="116" t="str">
        <f t="shared" si="5"/>
        <v>Ari Du Toit</v>
      </c>
      <c r="B81" s="120">
        <v>42133</v>
      </c>
      <c r="C81" s="116" t="s">
        <v>426</v>
      </c>
      <c r="D81" s="116" t="s">
        <v>400</v>
      </c>
      <c r="E81" s="116" t="s">
        <v>459</v>
      </c>
      <c r="F81" s="116" t="s">
        <v>460</v>
      </c>
      <c r="G81" s="116" t="s">
        <v>413</v>
      </c>
      <c r="H81" s="116">
        <f t="shared" si="6"/>
        <v>1</v>
      </c>
      <c r="I81" s="116" t="s">
        <v>167</v>
      </c>
      <c r="J81" s="116" t="s">
        <v>166</v>
      </c>
      <c r="K81" s="116">
        <v>5</v>
      </c>
      <c r="L81" s="116"/>
      <c r="M81" s="116"/>
      <c r="N81" s="116" t="s">
        <v>200</v>
      </c>
      <c r="O81" s="116">
        <f t="shared" si="7"/>
        <v>2015</v>
      </c>
      <c r="P81" s="116">
        <f t="shared" si="8"/>
        <v>5</v>
      </c>
    </row>
    <row r="82" spans="1:16" x14ac:dyDescent="0.2">
      <c r="A82" s="116" t="str">
        <f t="shared" si="5"/>
        <v>Ari Du Toit</v>
      </c>
      <c r="B82" s="120">
        <v>42133</v>
      </c>
      <c r="C82" s="116" t="s">
        <v>426</v>
      </c>
      <c r="D82" s="116" t="s">
        <v>461</v>
      </c>
      <c r="E82" s="116" t="s">
        <v>312</v>
      </c>
      <c r="F82" s="116" t="s">
        <v>313</v>
      </c>
      <c r="G82" s="116" t="s">
        <v>462</v>
      </c>
      <c r="H82" s="116">
        <f t="shared" si="6"/>
        <v>1</v>
      </c>
      <c r="I82" s="116" t="s">
        <v>167</v>
      </c>
      <c r="J82" s="116" t="s">
        <v>166</v>
      </c>
      <c r="K82" s="116">
        <v>5</v>
      </c>
      <c r="L82" s="116"/>
      <c r="M82" s="116"/>
      <c r="N82" s="116" t="s">
        <v>200</v>
      </c>
      <c r="O82" s="116">
        <f t="shared" si="7"/>
        <v>2015</v>
      </c>
      <c r="P82" s="116">
        <f t="shared" si="8"/>
        <v>5</v>
      </c>
    </row>
    <row r="83" spans="1:16" x14ac:dyDescent="0.2">
      <c r="A83" s="116" t="str">
        <f t="shared" si="5"/>
        <v>Ari Du Toit</v>
      </c>
      <c r="B83" s="120">
        <v>42175</v>
      </c>
      <c r="C83" s="116" t="s">
        <v>562</v>
      </c>
      <c r="D83" s="116" t="s">
        <v>1447</v>
      </c>
      <c r="E83" s="116" t="s">
        <v>564</v>
      </c>
      <c r="F83" s="116" t="s">
        <v>313</v>
      </c>
      <c r="G83" s="116" t="s">
        <v>462</v>
      </c>
      <c r="H83" s="116">
        <f t="shared" si="6"/>
        <v>2</v>
      </c>
      <c r="I83" s="116" t="s">
        <v>167</v>
      </c>
      <c r="J83" s="116" t="s">
        <v>166</v>
      </c>
      <c r="K83" s="116">
        <v>5</v>
      </c>
      <c r="L83" s="116"/>
      <c r="M83" s="116"/>
      <c r="N83" s="116" t="s">
        <v>200</v>
      </c>
      <c r="O83" s="116">
        <f t="shared" si="7"/>
        <v>2015</v>
      </c>
      <c r="P83" s="116">
        <f t="shared" si="8"/>
        <v>6</v>
      </c>
    </row>
    <row r="84" spans="1:16" x14ac:dyDescent="0.2">
      <c r="A84" s="116" t="str">
        <f t="shared" si="5"/>
        <v>Ari Du Toit</v>
      </c>
      <c r="B84" s="120">
        <v>42133</v>
      </c>
      <c r="C84" s="116" t="s">
        <v>426</v>
      </c>
      <c r="D84" s="116" t="s">
        <v>400</v>
      </c>
      <c r="E84" s="116" t="s">
        <v>312</v>
      </c>
      <c r="F84" s="116" t="s">
        <v>313</v>
      </c>
      <c r="G84" s="116" t="s">
        <v>463</v>
      </c>
      <c r="H84" s="116">
        <f t="shared" si="6"/>
        <v>1</v>
      </c>
      <c r="I84" s="116" t="s">
        <v>167</v>
      </c>
      <c r="J84" s="116" t="s">
        <v>166</v>
      </c>
      <c r="K84" s="116">
        <v>5</v>
      </c>
      <c r="L84" s="116"/>
      <c r="M84" s="116"/>
      <c r="N84" s="116" t="s">
        <v>200</v>
      </c>
      <c r="O84" s="116">
        <f t="shared" si="7"/>
        <v>2015</v>
      </c>
      <c r="P84" s="116">
        <f t="shared" si="8"/>
        <v>5</v>
      </c>
    </row>
    <row r="85" spans="1:16" x14ac:dyDescent="0.2">
      <c r="A85" s="116" t="str">
        <f t="shared" si="5"/>
        <v>Ari Du Toit</v>
      </c>
      <c r="B85" s="120">
        <v>42077</v>
      </c>
      <c r="C85" s="116" t="s">
        <v>326</v>
      </c>
      <c r="D85" s="116" t="s">
        <v>453</v>
      </c>
      <c r="E85" s="116" t="s">
        <v>328</v>
      </c>
      <c r="F85" s="116" t="s">
        <v>329</v>
      </c>
      <c r="G85" s="116" t="s">
        <v>464</v>
      </c>
      <c r="H85" s="116">
        <f t="shared" si="6"/>
        <v>1</v>
      </c>
      <c r="I85" s="116" t="s">
        <v>167</v>
      </c>
      <c r="J85" s="116" t="s">
        <v>166</v>
      </c>
      <c r="K85" s="116">
        <v>5</v>
      </c>
      <c r="L85" s="116"/>
      <c r="M85" s="116"/>
      <c r="N85" s="116" t="s">
        <v>200</v>
      </c>
      <c r="O85" s="116">
        <f t="shared" si="7"/>
        <v>2015</v>
      </c>
      <c r="P85" s="116">
        <f t="shared" si="8"/>
        <v>3</v>
      </c>
    </row>
    <row r="86" spans="1:16" x14ac:dyDescent="0.2">
      <c r="A86" s="116" t="str">
        <f t="shared" si="5"/>
        <v>Ari Du Toit</v>
      </c>
      <c r="B86" s="120">
        <v>42133</v>
      </c>
      <c r="C86" s="116" t="s">
        <v>426</v>
      </c>
      <c r="D86" s="116" t="s">
        <v>465</v>
      </c>
      <c r="E86" s="116" t="s">
        <v>312</v>
      </c>
      <c r="F86" s="116" t="s">
        <v>313</v>
      </c>
      <c r="G86" s="116" t="s">
        <v>466</v>
      </c>
      <c r="H86" s="116">
        <f t="shared" si="6"/>
        <v>1</v>
      </c>
      <c r="I86" s="116" t="s">
        <v>167</v>
      </c>
      <c r="J86" s="116" t="s">
        <v>166</v>
      </c>
      <c r="K86" s="116">
        <v>5</v>
      </c>
      <c r="L86" s="116"/>
      <c r="M86" s="116"/>
      <c r="N86" s="116" t="s">
        <v>200</v>
      </c>
      <c r="O86" s="116">
        <f t="shared" si="7"/>
        <v>2015</v>
      </c>
      <c r="P86" s="116">
        <f t="shared" si="8"/>
        <v>5</v>
      </c>
    </row>
    <row r="87" spans="1:16" x14ac:dyDescent="0.2">
      <c r="A87" s="116" t="str">
        <f t="shared" si="5"/>
        <v>Ari Du Toit</v>
      </c>
      <c r="B87" s="120">
        <v>42175</v>
      </c>
      <c r="C87" s="116" t="s">
        <v>562</v>
      </c>
      <c r="D87" s="116" t="s">
        <v>1448</v>
      </c>
      <c r="E87" s="116" t="s">
        <v>564</v>
      </c>
      <c r="F87" s="116" t="s">
        <v>313</v>
      </c>
      <c r="G87" s="116" t="s">
        <v>1449</v>
      </c>
      <c r="H87" s="116">
        <f t="shared" si="6"/>
        <v>1</v>
      </c>
      <c r="I87" s="116" t="s">
        <v>167</v>
      </c>
      <c r="J87" s="116" t="s">
        <v>166</v>
      </c>
      <c r="K87" s="116">
        <v>5</v>
      </c>
      <c r="L87" s="116"/>
      <c r="M87" s="116"/>
      <c r="N87" s="116" t="s">
        <v>200</v>
      </c>
      <c r="O87" s="116">
        <f t="shared" si="7"/>
        <v>2015</v>
      </c>
      <c r="P87" s="116">
        <f t="shared" si="8"/>
        <v>6</v>
      </c>
    </row>
    <row r="88" spans="1:16" x14ac:dyDescent="0.2">
      <c r="A88" s="116" t="str">
        <f t="shared" si="5"/>
        <v>Ari Du Toit</v>
      </c>
      <c r="B88" s="120">
        <v>42133</v>
      </c>
      <c r="C88" s="116" t="s">
        <v>426</v>
      </c>
      <c r="D88" s="116" t="s">
        <v>395</v>
      </c>
      <c r="E88" s="116" t="s">
        <v>312</v>
      </c>
      <c r="F88" s="116" t="s">
        <v>313</v>
      </c>
      <c r="G88" s="116" t="s">
        <v>467</v>
      </c>
      <c r="H88" s="116">
        <f t="shared" si="6"/>
        <v>1</v>
      </c>
      <c r="I88" s="116" t="s">
        <v>167</v>
      </c>
      <c r="J88" s="116" t="s">
        <v>166</v>
      </c>
      <c r="K88" s="116">
        <v>5</v>
      </c>
      <c r="L88" s="116"/>
      <c r="M88" s="116"/>
      <c r="N88" s="116" t="s">
        <v>200</v>
      </c>
      <c r="O88" s="116">
        <f t="shared" si="7"/>
        <v>2015</v>
      </c>
      <c r="P88" s="116">
        <f t="shared" si="8"/>
        <v>5</v>
      </c>
    </row>
    <row r="89" spans="1:16" x14ac:dyDescent="0.2">
      <c r="A89" s="116" t="str">
        <f t="shared" si="5"/>
        <v>Ari Du Toit</v>
      </c>
      <c r="B89" s="120">
        <v>42175</v>
      </c>
      <c r="C89" s="116" t="s">
        <v>562</v>
      </c>
      <c r="D89" s="116" t="s">
        <v>1450</v>
      </c>
      <c r="E89" s="116" t="s">
        <v>1451</v>
      </c>
      <c r="F89" s="116" t="s">
        <v>1452</v>
      </c>
      <c r="G89" s="116" t="s">
        <v>467</v>
      </c>
      <c r="H89" s="116">
        <f t="shared" si="6"/>
        <v>2</v>
      </c>
      <c r="I89" s="116" t="s">
        <v>167</v>
      </c>
      <c r="J89" s="116" t="s">
        <v>166</v>
      </c>
      <c r="K89" s="116">
        <v>5</v>
      </c>
      <c r="L89" s="116"/>
      <c r="M89" s="116"/>
      <c r="N89" s="116" t="s">
        <v>200</v>
      </c>
      <c r="O89" s="116">
        <f t="shared" si="7"/>
        <v>2015</v>
      </c>
      <c r="P89" s="116">
        <f t="shared" si="8"/>
        <v>6</v>
      </c>
    </row>
    <row r="90" spans="1:16" x14ac:dyDescent="0.2">
      <c r="A90" s="116" t="str">
        <f t="shared" si="5"/>
        <v>Ari Du Toit</v>
      </c>
      <c r="B90" s="120">
        <v>42175</v>
      </c>
      <c r="C90" s="116" t="s">
        <v>562</v>
      </c>
      <c r="D90" s="116" t="s">
        <v>1450</v>
      </c>
      <c r="E90" s="116" t="s">
        <v>564</v>
      </c>
      <c r="F90" s="116" t="s">
        <v>313</v>
      </c>
      <c r="G90" s="116" t="s">
        <v>467</v>
      </c>
      <c r="H90" s="116">
        <f t="shared" si="6"/>
        <v>3</v>
      </c>
      <c r="I90" s="116" t="s">
        <v>167</v>
      </c>
      <c r="J90" s="116" t="s">
        <v>166</v>
      </c>
      <c r="K90" s="116">
        <v>5</v>
      </c>
      <c r="L90" s="116"/>
      <c r="M90" s="116"/>
      <c r="N90" s="116" t="s">
        <v>200</v>
      </c>
      <c r="O90" s="116">
        <f t="shared" si="7"/>
        <v>2015</v>
      </c>
      <c r="P90" s="116">
        <f t="shared" si="8"/>
        <v>6</v>
      </c>
    </row>
    <row r="91" spans="1:16" x14ac:dyDescent="0.2">
      <c r="A91" s="116" t="str">
        <f t="shared" si="5"/>
        <v>Breggie Lewis</v>
      </c>
      <c r="B91" s="120">
        <v>41783</v>
      </c>
      <c r="C91" s="116" t="s">
        <v>450</v>
      </c>
      <c r="D91" s="116" t="s">
        <v>468</v>
      </c>
      <c r="E91" s="116"/>
      <c r="F91" s="116" t="s">
        <v>343</v>
      </c>
      <c r="G91" s="116" t="s">
        <v>469</v>
      </c>
      <c r="H91" s="116">
        <f t="shared" si="6"/>
        <v>1</v>
      </c>
      <c r="I91" s="116"/>
      <c r="J91" s="116" t="s">
        <v>95</v>
      </c>
      <c r="K91" s="116"/>
      <c r="L91" s="116"/>
      <c r="M91" s="116"/>
      <c r="N91" s="116" t="s">
        <v>317</v>
      </c>
      <c r="O91" s="116">
        <f t="shared" si="7"/>
        <v>2014</v>
      </c>
      <c r="P91" s="116">
        <f t="shared" si="8"/>
        <v>5</v>
      </c>
    </row>
    <row r="92" spans="1:16" x14ac:dyDescent="0.2">
      <c r="A92" s="116" t="str">
        <f t="shared" si="5"/>
        <v>Breggie Lewis</v>
      </c>
      <c r="B92" s="120">
        <v>41811</v>
      </c>
      <c r="C92" s="116" t="s">
        <v>470</v>
      </c>
      <c r="D92" s="116" t="s">
        <v>471</v>
      </c>
      <c r="E92" s="116" t="s">
        <v>338</v>
      </c>
      <c r="F92" s="116" t="s">
        <v>313</v>
      </c>
      <c r="G92" s="116" t="s">
        <v>469</v>
      </c>
      <c r="H92" s="116">
        <f t="shared" si="6"/>
        <v>2</v>
      </c>
      <c r="I92" s="116" t="s">
        <v>472</v>
      </c>
      <c r="J92" s="116" t="s">
        <v>473</v>
      </c>
      <c r="K92" s="116">
        <v>3</v>
      </c>
      <c r="L92" s="116"/>
      <c r="M92" s="116" t="s">
        <v>474</v>
      </c>
      <c r="N92" s="116" t="s">
        <v>317</v>
      </c>
      <c r="O92" s="116">
        <f t="shared" si="7"/>
        <v>2014</v>
      </c>
      <c r="P92" s="116">
        <f t="shared" si="8"/>
        <v>6</v>
      </c>
    </row>
    <row r="93" spans="1:16" x14ac:dyDescent="0.2">
      <c r="A93" s="116" t="str">
        <f t="shared" si="5"/>
        <v>Breggie Lewis</v>
      </c>
      <c r="B93" s="120">
        <v>41854</v>
      </c>
      <c r="C93" s="116" t="s">
        <v>371</v>
      </c>
      <c r="D93" s="116" t="s">
        <v>377</v>
      </c>
      <c r="E93" s="116"/>
      <c r="F93" s="116" t="s">
        <v>475</v>
      </c>
      <c r="G93" s="116" t="s">
        <v>469</v>
      </c>
      <c r="H93" s="116">
        <f t="shared" si="6"/>
        <v>3</v>
      </c>
      <c r="I93" s="116"/>
      <c r="J93" s="116" t="s">
        <v>95</v>
      </c>
      <c r="K93" s="116"/>
      <c r="L93" s="116"/>
      <c r="M93" s="116"/>
      <c r="N93" s="116"/>
      <c r="O93" s="116">
        <f t="shared" si="7"/>
        <v>2014</v>
      </c>
      <c r="P93" s="116">
        <f t="shared" si="8"/>
        <v>8</v>
      </c>
    </row>
    <row r="94" spans="1:16" x14ac:dyDescent="0.2">
      <c r="A94" s="116" t="str">
        <f t="shared" si="5"/>
        <v>Breggie Lewis</v>
      </c>
      <c r="B94" s="120">
        <v>41854</v>
      </c>
      <c r="C94" s="116" t="s">
        <v>371</v>
      </c>
      <c r="D94" s="116" t="s">
        <v>377</v>
      </c>
      <c r="E94" s="116"/>
      <c r="F94" s="116" t="s">
        <v>373</v>
      </c>
      <c r="G94" s="116" t="s">
        <v>469</v>
      </c>
      <c r="H94" s="116">
        <f t="shared" si="6"/>
        <v>4</v>
      </c>
      <c r="I94" s="116"/>
      <c r="J94" s="116" t="s">
        <v>95</v>
      </c>
      <c r="K94" s="116"/>
      <c r="L94" s="116"/>
      <c r="M94" s="116"/>
      <c r="N94" s="116"/>
      <c r="O94" s="116">
        <f t="shared" si="7"/>
        <v>2014</v>
      </c>
      <c r="P94" s="116">
        <f t="shared" si="8"/>
        <v>8</v>
      </c>
    </row>
    <row r="95" spans="1:16" x14ac:dyDescent="0.2">
      <c r="A95" s="116" t="str">
        <f t="shared" si="5"/>
        <v>Breggie Lewis</v>
      </c>
      <c r="B95" s="120">
        <v>41854</v>
      </c>
      <c r="C95" s="116" t="s">
        <v>371</v>
      </c>
      <c r="D95" s="116" t="s">
        <v>377</v>
      </c>
      <c r="E95" s="116"/>
      <c r="F95" s="116" t="s">
        <v>425</v>
      </c>
      <c r="G95" s="116" t="s">
        <v>469</v>
      </c>
      <c r="H95" s="116">
        <f t="shared" si="6"/>
        <v>5</v>
      </c>
      <c r="I95" s="116"/>
      <c r="J95" s="116" t="s">
        <v>95</v>
      </c>
      <c r="K95" s="116"/>
      <c r="L95" s="116"/>
      <c r="M95" s="116"/>
      <c r="N95" s="116"/>
      <c r="O95" s="116">
        <f t="shared" si="7"/>
        <v>2014</v>
      </c>
      <c r="P95" s="116">
        <f t="shared" si="8"/>
        <v>8</v>
      </c>
    </row>
    <row r="96" spans="1:16" x14ac:dyDescent="0.2">
      <c r="A96" s="116" t="str">
        <f t="shared" si="5"/>
        <v>Breggie Lewis</v>
      </c>
      <c r="B96" s="120">
        <v>41496</v>
      </c>
      <c r="C96" s="116" t="s">
        <v>476</v>
      </c>
      <c r="D96" s="116" t="s">
        <v>477</v>
      </c>
      <c r="E96" s="116"/>
      <c r="F96" s="116" t="s">
        <v>313</v>
      </c>
      <c r="G96" s="116" t="s">
        <v>478</v>
      </c>
      <c r="H96" s="116">
        <f t="shared" si="6"/>
        <v>1</v>
      </c>
      <c r="I96" s="116" t="s">
        <v>472</v>
      </c>
      <c r="J96" s="116" t="s">
        <v>473</v>
      </c>
      <c r="K96" s="116"/>
      <c r="L96" s="116"/>
      <c r="M96" s="116"/>
      <c r="N96" s="116" t="s">
        <v>479</v>
      </c>
      <c r="O96" s="116">
        <f t="shared" si="7"/>
        <v>2013</v>
      </c>
      <c r="P96" s="116">
        <f t="shared" si="8"/>
        <v>8</v>
      </c>
    </row>
    <row r="97" spans="1:16" x14ac:dyDescent="0.2">
      <c r="A97" s="116" t="str">
        <f t="shared" si="5"/>
        <v>Breggie Lewis</v>
      </c>
      <c r="B97" s="120">
        <v>41503</v>
      </c>
      <c r="C97" s="116" t="s">
        <v>480</v>
      </c>
      <c r="D97" s="116" t="s">
        <v>481</v>
      </c>
      <c r="E97" s="116"/>
      <c r="F97" s="116" t="s">
        <v>313</v>
      </c>
      <c r="G97" s="116" t="s">
        <v>482</v>
      </c>
      <c r="H97" s="116">
        <f t="shared" si="6"/>
        <v>1</v>
      </c>
      <c r="I97" s="116" t="s">
        <v>472</v>
      </c>
      <c r="J97" s="116" t="s">
        <v>473</v>
      </c>
      <c r="K97" s="116"/>
      <c r="L97" s="116"/>
      <c r="M97" s="116"/>
      <c r="N97" s="116" t="s">
        <v>317</v>
      </c>
      <c r="O97" s="116">
        <f t="shared" si="7"/>
        <v>2013</v>
      </c>
      <c r="P97" s="116">
        <f t="shared" si="8"/>
        <v>8</v>
      </c>
    </row>
    <row r="98" spans="1:16" x14ac:dyDescent="0.2">
      <c r="A98" s="116" t="str">
        <f t="shared" ref="A98:A116" si="9">IF(I98="",TRIM(J98),CONCATENATE(TRIM(J98)," ",TRIM(I98)))</f>
        <v>Breggie Lewis</v>
      </c>
      <c r="B98" s="120">
        <v>41783</v>
      </c>
      <c r="C98" s="116" t="s">
        <v>450</v>
      </c>
      <c r="D98" s="116" t="s">
        <v>451</v>
      </c>
      <c r="E98" s="116"/>
      <c r="F98" s="116" t="s">
        <v>343</v>
      </c>
      <c r="G98" s="116" t="s">
        <v>483</v>
      </c>
      <c r="H98" s="116">
        <f t="shared" si="6"/>
        <v>1</v>
      </c>
      <c r="I98" s="116"/>
      <c r="J98" s="116" t="s">
        <v>95</v>
      </c>
      <c r="K98" s="116"/>
      <c r="L98" s="116"/>
      <c r="M98" s="116"/>
      <c r="N98" s="116" t="s">
        <v>317</v>
      </c>
      <c r="O98" s="116">
        <f t="shared" si="7"/>
        <v>2014</v>
      </c>
      <c r="P98" s="116">
        <f t="shared" si="8"/>
        <v>5</v>
      </c>
    </row>
    <row r="99" spans="1:16" x14ac:dyDescent="0.2">
      <c r="A99" s="116" t="str">
        <f t="shared" si="9"/>
        <v>Breggie Lewis</v>
      </c>
      <c r="B99" s="120">
        <v>41496</v>
      </c>
      <c r="C99" s="116" t="s">
        <v>476</v>
      </c>
      <c r="D99" s="116" t="s">
        <v>484</v>
      </c>
      <c r="E99" s="116"/>
      <c r="F99" s="116" t="s">
        <v>313</v>
      </c>
      <c r="G99" s="116" t="s">
        <v>485</v>
      </c>
      <c r="H99" s="116">
        <f t="shared" si="6"/>
        <v>1</v>
      </c>
      <c r="I99" s="116" t="s">
        <v>472</v>
      </c>
      <c r="J99" s="116" t="s">
        <v>473</v>
      </c>
      <c r="K99" s="116"/>
      <c r="L99" s="116"/>
      <c r="M99" s="116"/>
      <c r="N99" s="116" t="s">
        <v>479</v>
      </c>
      <c r="O99" s="116">
        <f t="shared" si="7"/>
        <v>2013</v>
      </c>
      <c r="P99" s="116">
        <f t="shared" si="8"/>
        <v>8</v>
      </c>
    </row>
    <row r="100" spans="1:16" x14ac:dyDescent="0.2">
      <c r="A100" s="116" t="str">
        <f t="shared" si="9"/>
        <v>Breggie Lewis</v>
      </c>
      <c r="B100" s="120">
        <v>41496</v>
      </c>
      <c r="C100" s="116" t="s">
        <v>476</v>
      </c>
      <c r="D100" s="116" t="s">
        <v>477</v>
      </c>
      <c r="E100" s="116"/>
      <c r="F100" s="116" t="s">
        <v>313</v>
      </c>
      <c r="G100" s="116" t="s">
        <v>486</v>
      </c>
      <c r="H100" s="116">
        <f t="shared" si="6"/>
        <v>1</v>
      </c>
      <c r="I100" s="116" t="s">
        <v>472</v>
      </c>
      <c r="J100" s="116" t="s">
        <v>473</v>
      </c>
      <c r="K100" s="116"/>
      <c r="L100" s="116"/>
      <c r="M100" s="116"/>
      <c r="N100" s="116" t="s">
        <v>479</v>
      </c>
      <c r="O100" s="116">
        <f t="shared" si="7"/>
        <v>2013</v>
      </c>
      <c r="P100" s="116">
        <f t="shared" si="8"/>
        <v>8</v>
      </c>
    </row>
    <row r="101" spans="1:16" x14ac:dyDescent="0.2">
      <c r="A101" s="116" t="str">
        <f t="shared" si="9"/>
        <v>Breggie Lewis</v>
      </c>
      <c r="B101" s="120">
        <v>41776</v>
      </c>
      <c r="C101" s="116" t="s">
        <v>426</v>
      </c>
      <c r="D101" s="116" t="s">
        <v>487</v>
      </c>
      <c r="E101" s="116"/>
      <c r="F101" s="116" t="s">
        <v>364</v>
      </c>
      <c r="G101" s="116" t="s">
        <v>486</v>
      </c>
      <c r="H101" s="116">
        <f t="shared" si="6"/>
        <v>2</v>
      </c>
      <c r="I101" s="116"/>
      <c r="J101" s="116" t="s">
        <v>95</v>
      </c>
      <c r="K101" s="116"/>
      <c r="L101" s="116"/>
      <c r="M101" s="116"/>
      <c r="N101" s="116" t="s">
        <v>317</v>
      </c>
      <c r="O101" s="116">
        <f t="shared" si="7"/>
        <v>2014</v>
      </c>
      <c r="P101" s="116">
        <f t="shared" si="8"/>
        <v>5</v>
      </c>
    </row>
    <row r="102" spans="1:16" x14ac:dyDescent="0.2">
      <c r="A102" s="116" t="str">
        <f t="shared" si="9"/>
        <v>Breggie Lewis</v>
      </c>
      <c r="B102" s="120">
        <v>41854</v>
      </c>
      <c r="C102" s="116" t="s">
        <v>371</v>
      </c>
      <c r="D102" s="116" t="s">
        <v>423</v>
      </c>
      <c r="E102" s="116"/>
      <c r="F102" s="116" t="s">
        <v>475</v>
      </c>
      <c r="G102" s="116" t="s">
        <v>488</v>
      </c>
      <c r="H102" s="116">
        <f t="shared" si="6"/>
        <v>1</v>
      </c>
      <c r="I102" s="116"/>
      <c r="J102" s="116" t="s">
        <v>95</v>
      </c>
      <c r="K102" s="116"/>
      <c r="L102" s="116"/>
      <c r="M102" s="116"/>
      <c r="N102" s="116"/>
      <c r="O102" s="116">
        <f t="shared" si="7"/>
        <v>2014</v>
      </c>
      <c r="P102" s="116">
        <f t="shared" si="8"/>
        <v>8</v>
      </c>
    </row>
    <row r="103" spans="1:16" x14ac:dyDescent="0.2">
      <c r="A103" s="116" t="str">
        <f t="shared" si="9"/>
        <v>Breggie Lewis</v>
      </c>
      <c r="B103" s="120">
        <v>41854</v>
      </c>
      <c r="C103" s="116" t="s">
        <v>371</v>
      </c>
      <c r="D103" s="116" t="s">
        <v>423</v>
      </c>
      <c r="E103" s="116"/>
      <c r="F103" s="116" t="s">
        <v>425</v>
      </c>
      <c r="G103" s="116" t="s">
        <v>488</v>
      </c>
      <c r="H103" s="116">
        <f t="shared" si="6"/>
        <v>2</v>
      </c>
      <c r="I103" s="116"/>
      <c r="J103" s="116" t="s">
        <v>95</v>
      </c>
      <c r="K103" s="116"/>
      <c r="L103" s="116"/>
      <c r="M103" s="116"/>
      <c r="N103" s="116"/>
      <c r="O103" s="116">
        <f t="shared" si="7"/>
        <v>2014</v>
      </c>
      <c r="P103" s="116">
        <f t="shared" si="8"/>
        <v>8</v>
      </c>
    </row>
    <row r="104" spans="1:16" x14ac:dyDescent="0.2">
      <c r="A104" s="116" t="str">
        <f t="shared" si="9"/>
        <v>Breggie Lewis</v>
      </c>
      <c r="B104" s="120">
        <v>41783</v>
      </c>
      <c r="C104" s="116" t="s">
        <v>450</v>
      </c>
      <c r="D104" s="116" t="s">
        <v>451</v>
      </c>
      <c r="E104" s="116"/>
      <c r="F104" s="116" t="s">
        <v>343</v>
      </c>
      <c r="G104" s="116" t="s">
        <v>489</v>
      </c>
      <c r="H104" s="116">
        <f t="shared" si="6"/>
        <v>1</v>
      </c>
      <c r="I104" s="116"/>
      <c r="J104" s="116" t="s">
        <v>95</v>
      </c>
      <c r="K104" s="116"/>
      <c r="L104" s="116"/>
      <c r="M104" s="116"/>
      <c r="N104" s="116" t="s">
        <v>317</v>
      </c>
      <c r="O104" s="116">
        <f t="shared" si="7"/>
        <v>2014</v>
      </c>
      <c r="P104" s="116">
        <f t="shared" si="8"/>
        <v>5</v>
      </c>
    </row>
    <row r="105" spans="1:16" x14ac:dyDescent="0.2">
      <c r="A105" s="116" t="str">
        <f t="shared" si="9"/>
        <v>Dahleen Sookdew</v>
      </c>
      <c r="B105" s="120">
        <v>41524</v>
      </c>
      <c r="C105" s="116" t="s">
        <v>490</v>
      </c>
      <c r="D105" s="116" t="s">
        <v>491</v>
      </c>
      <c r="E105" s="116"/>
      <c r="F105" s="116" t="s">
        <v>313</v>
      </c>
      <c r="G105" s="116" t="s">
        <v>492</v>
      </c>
      <c r="H105" s="116">
        <f t="shared" si="6"/>
        <v>1</v>
      </c>
      <c r="I105" s="116" t="s">
        <v>493</v>
      </c>
      <c r="J105" s="116" t="s">
        <v>494</v>
      </c>
      <c r="K105" s="116"/>
      <c r="L105" s="116"/>
      <c r="M105" s="116"/>
      <c r="N105" s="116" t="s">
        <v>317</v>
      </c>
      <c r="O105" s="116">
        <f t="shared" si="7"/>
        <v>2013</v>
      </c>
      <c r="P105" s="116">
        <f t="shared" si="8"/>
        <v>9</v>
      </c>
    </row>
    <row r="106" spans="1:16" x14ac:dyDescent="0.2">
      <c r="A106" s="116" t="str">
        <f t="shared" si="9"/>
        <v>Dahleen Sookdew</v>
      </c>
      <c r="B106" s="120">
        <v>41552</v>
      </c>
      <c r="C106" s="116" t="s">
        <v>310</v>
      </c>
      <c r="D106" s="116" t="s">
        <v>495</v>
      </c>
      <c r="E106" s="116" t="s">
        <v>312</v>
      </c>
      <c r="F106" s="116" t="s">
        <v>313</v>
      </c>
      <c r="G106" s="116" t="s">
        <v>492</v>
      </c>
      <c r="H106" s="116">
        <f t="shared" si="6"/>
        <v>2</v>
      </c>
      <c r="I106" s="116" t="s">
        <v>493</v>
      </c>
      <c r="J106" s="116" t="s">
        <v>494</v>
      </c>
      <c r="K106" s="116"/>
      <c r="L106" s="116"/>
      <c r="M106" s="116" t="s">
        <v>496</v>
      </c>
      <c r="N106" s="116" t="s">
        <v>317</v>
      </c>
      <c r="O106" s="116">
        <f t="shared" si="7"/>
        <v>2013</v>
      </c>
      <c r="P106" s="116">
        <f t="shared" si="8"/>
        <v>10</v>
      </c>
    </row>
    <row r="107" spans="1:16" x14ac:dyDescent="0.2">
      <c r="A107" s="116" t="str">
        <f t="shared" si="9"/>
        <v>Dahleen Sookdew</v>
      </c>
      <c r="B107" s="120">
        <v>41825</v>
      </c>
      <c r="C107" s="116" t="s">
        <v>320</v>
      </c>
      <c r="D107" s="116" t="s">
        <v>395</v>
      </c>
      <c r="E107" s="116" t="s">
        <v>312</v>
      </c>
      <c r="F107" s="116" t="s">
        <v>313</v>
      </c>
      <c r="G107" s="116" t="s">
        <v>492</v>
      </c>
      <c r="H107" s="116">
        <f t="shared" si="6"/>
        <v>3</v>
      </c>
      <c r="I107" s="116" t="s">
        <v>493</v>
      </c>
      <c r="J107" s="116" t="s">
        <v>494</v>
      </c>
      <c r="K107" s="116">
        <v>3</v>
      </c>
      <c r="L107" s="116"/>
      <c r="M107" s="116" t="s">
        <v>497</v>
      </c>
      <c r="N107" s="116" t="s">
        <v>317</v>
      </c>
      <c r="O107" s="116">
        <f t="shared" si="7"/>
        <v>2014</v>
      </c>
      <c r="P107" s="116">
        <f t="shared" si="8"/>
        <v>7</v>
      </c>
    </row>
    <row r="108" spans="1:16" x14ac:dyDescent="0.2">
      <c r="A108" s="116" t="str">
        <f t="shared" si="9"/>
        <v>Dahleen Sookdew</v>
      </c>
      <c r="B108" s="117">
        <v>42259</v>
      </c>
      <c r="C108" t="s">
        <v>520</v>
      </c>
      <c r="D108" s="118" t="s">
        <v>1552</v>
      </c>
      <c r="E108" s="118"/>
      <c r="F108" s="118" t="s">
        <v>313</v>
      </c>
      <c r="G108" s="118" t="s">
        <v>1553</v>
      </c>
      <c r="H108" s="116">
        <f t="shared" si="6"/>
        <v>1</v>
      </c>
      <c r="I108" s="118" t="s">
        <v>493</v>
      </c>
      <c r="J108" s="118" t="s">
        <v>494</v>
      </c>
      <c r="K108" s="118"/>
      <c r="L108" s="118"/>
      <c r="M108" s="118"/>
      <c r="N108" s="118" t="s">
        <v>200</v>
      </c>
      <c r="O108" s="116">
        <f t="shared" si="7"/>
        <v>2015</v>
      </c>
      <c r="P108" s="116">
        <f t="shared" si="8"/>
        <v>9</v>
      </c>
    </row>
    <row r="109" spans="1:16" x14ac:dyDescent="0.2">
      <c r="A109" s="116" t="str">
        <f t="shared" si="9"/>
        <v>Dahleen Sookdew</v>
      </c>
      <c r="B109" s="120">
        <v>41552</v>
      </c>
      <c r="C109" s="116" t="s">
        <v>310</v>
      </c>
      <c r="D109" s="116" t="s">
        <v>311</v>
      </c>
      <c r="E109" s="116" t="s">
        <v>312</v>
      </c>
      <c r="F109" s="116" t="s">
        <v>313</v>
      </c>
      <c r="G109" s="116" t="s">
        <v>498</v>
      </c>
      <c r="H109" s="116">
        <f t="shared" si="6"/>
        <v>1</v>
      </c>
      <c r="I109" s="116" t="s">
        <v>493</v>
      </c>
      <c r="J109" s="116" t="s">
        <v>494</v>
      </c>
      <c r="K109" s="116"/>
      <c r="L109" s="116"/>
      <c r="M109" s="116" t="s">
        <v>496</v>
      </c>
      <c r="N109" s="116" t="s">
        <v>317</v>
      </c>
      <c r="O109" s="116">
        <f t="shared" si="7"/>
        <v>2013</v>
      </c>
      <c r="P109" s="116">
        <f t="shared" si="8"/>
        <v>10</v>
      </c>
    </row>
    <row r="110" spans="1:16" x14ac:dyDescent="0.2">
      <c r="A110" s="116" t="str">
        <f t="shared" si="9"/>
        <v>Dahleen Sookdew</v>
      </c>
      <c r="B110" s="117">
        <v>42259</v>
      </c>
      <c r="C110" t="s">
        <v>520</v>
      </c>
      <c r="D110" s="118" t="s">
        <v>1554</v>
      </c>
      <c r="E110" s="118"/>
      <c r="F110" s="118" t="s">
        <v>313</v>
      </c>
      <c r="G110" s="118" t="s">
        <v>498</v>
      </c>
      <c r="H110" s="116">
        <f t="shared" si="6"/>
        <v>2</v>
      </c>
      <c r="I110" s="118" t="s">
        <v>493</v>
      </c>
      <c r="J110" s="118" t="s">
        <v>494</v>
      </c>
      <c r="K110" s="118"/>
      <c r="L110" s="118"/>
      <c r="M110" s="118"/>
      <c r="N110" s="118" t="s">
        <v>200</v>
      </c>
      <c r="O110" s="116">
        <f t="shared" si="7"/>
        <v>2015</v>
      </c>
      <c r="P110" s="116">
        <f t="shared" si="8"/>
        <v>9</v>
      </c>
    </row>
    <row r="111" spans="1:16" x14ac:dyDescent="0.2">
      <c r="A111" s="116" t="str">
        <f t="shared" si="9"/>
        <v>Dahleen Sookdew</v>
      </c>
      <c r="B111" s="117">
        <v>42259</v>
      </c>
      <c r="C111" t="s">
        <v>520</v>
      </c>
      <c r="D111" s="118" t="s">
        <v>1552</v>
      </c>
      <c r="E111" s="118"/>
      <c r="F111" s="118" t="s">
        <v>313</v>
      </c>
      <c r="G111" s="118" t="s">
        <v>1555</v>
      </c>
      <c r="H111" s="116">
        <f t="shared" si="6"/>
        <v>1</v>
      </c>
      <c r="I111" s="118" t="s">
        <v>493</v>
      </c>
      <c r="J111" s="118" t="s">
        <v>494</v>
      </c>
      <c r="K111" s="118"/>
      <c r="L111" s="118"/>
      <c r="M111" s="118"/>
      <c r="N111" s="118" t="s">
        <v>200</v>
      </c>
      <c r="O111" s="116">
        <f t="shared" si="7"/>
        <v>2015</v>
      </c>
      <c r="P111" s="116">
        <f t="shared" si="8"/>
        <v>9</v>
      </c>
    </row>
    <row r="112" spans="1:16" x14ac:dyDescent="0.2">
      <c r="A112" s="116" t="str">
        <f t="shared" si="9"/>
        <v>Dahleen Sookdew</v>
      </c>
      <c r="B112" s="120">
        <v>41825</v>
      </c>
      <c r="C112" s="116" t="s">
        <v>320</v>
      </c>
      <c r="D112" s="116" t="s">
        <v>499</v>
      </c>
      <c r="E112" s="116" t="s">
        <v>312</v>
      </c>
      <c r="F112" s="116" t="s">
        <v>313</v>
      </c>
      <c r="G112" s="116" t="s">
        <v>500</v>
      </c>
      <c r="H112" s="116">
        <f t="shared" si="6"/>
        <v>1</v>
      </c>
      <c r="I112" s="116" t="s">
        <v>493</v>
      </c>
      <c r="J112" s="116" t="s">
        <v>494</v>
      </c>
      <c r="K112" s="116">
        <v>3</v>
      </c>
      <c r="L112" s="116"/>
      <c r="M112" s="116" t="s">
        <v>497</v>
      </c>
      <c r="N112" s="116" t="s">
        <v>317</v>
      </c>
      <c r="O112" s="116">
        <f t="shared" si="7"/>
        <v>2014</v>
      </c>
      <c r="P112" s="116">
        <f t="shared" si="8"/>
        <v>7</v>
      </c>
    </row>
    <row r="113" spans="1:16" x14ac:dyDescent="0.2">
      <c r="A113" s="116" t="str">
        <f t="shared" si="9"/>
        <v>Dahleen Sookdew</v>
      </c>
      <c r="B113" s="120">
        <v>41825</v>
      </c>
      <c r="C113" s="116" t="s">
        <v>320</v>
      </c>
      <c r="D113" s="116" t="s">
        <v>321</v>
      </c>
      <c r="E113" s="116" t="s">
        <v>312</v>
      </c>
      <c r="F113" s="116" t="s">
        <v>313</v>
      </c>
      <c r="G113" s="116" t="s">
        <v>501</v>
      </c>
      <c r="H113" s="116">
        <f t="shared" si="6"/>
        <v>1</v>
      </c>
      <c r="I113" s="116" t="s">
        <v>493</v>
      </c>
      <c r="J113" s="116" t="s">
        <v>494</v>
      </c>
      <c r="K113" s="116">
        <v>3</v>
      </c>
      <c r="L113" s="116"/>
      <c r="M113" s="116" t="s">
        <v>497</v>
      </c>
      <c r="N113" s="116" t="s">
        <v>317</v>
      </c>
      <c r="O113" s="116">
        <f t="shared" si="7"/>
        <v>2014</v>
      </c>
      <c r="P113" s="116">
        <f t="shared" si="8"/>
        <v>7</v>
      </c>
    </row>
    <row r="114" spans="1:16" x14ac:dyDescent="0.2">
      <c r="A114" s="116" t="str">
        <f t="shared" si="9"/>
        <v>Daryl Benecke</v>
      </c>
      <c r="B114" s="117">
        <v>42552</v>
      </c>
      <c r="C114" t="s">
        <v>1888</v>
      </c>
      <c r="D114" t="s">
        <v>1889</v>
      </c>
      <c r="E114" t="s">
        <v>312</v>
      </c>
      <c r="F114" t="s">
        <v>313</v>
      </c>
      <c r="G114" t="s">
        <v>1890</v>
      </c>
      <c r="H114" s="116">
        <f t="shared" si="6"/>
        <v>1</v>
      </c>
      <c r="I114" t="s">
        <v>267</v>
      </c>
      <c r="J114" t="s">
        <v>266</v>
      </c>
      <c r="K114">
        <v>3</v>
      </c>
      <c r="N114" t="s">
        <v>200</v>
      </c>
      <c r="O114" s="116">
        <f t="shared" si="7"/>
        <v>2016</v>
      </c>
      <c r="P114" s="116">
        <f t="shared" si="8"/>
        <v>7</v>
      </c>
    </row>
    <row r="115" spans="1:16" x14ac:dyDescent="0.2">
      <c r="A115" s="116" t="str">
        <f t="shared" si="9"/>
        <v>Daryl Benecke</v>
      </c>
      <c r="B115" s="117">
        <v>42525</v>
      </c>
      <c r="C115" t="s">
        <v>703</v>
      </c>
      <c r="D115" t="s">
        <v>1801</v>
      </c>
      <c r="F115" t="s">
        <v>313</v>
      </c>
      <c r="G115" t="s">
        <v>1799</v>
      </c>
      <c r="H115" s="116">
        <f t="shared" si="6"/>
        <v>1</v>
      </c>
      <c r="I115" t="s">
        <v>267</v>
      </c>
      <c r="J115" t="s">
        <v>266</v>
      </c>
      <c r="N115" t="s">
        <v>200</v>
      </c>
      <c r="O115" s="116">
        <f t="shared" si="7"/>
        <v>2016</v>
      </c>
      <c r="P115" s="116">
        <f t="shared" si="8"/>
        <v>6</v>
      </c>
    </row>
    <row r="116" spans="1:16" x14ac:dyDescent="0.2">
      <c r="A116" s="116" t="str">
        <f t="shared" si="9"/>
        <v>Daryl Benecke</v>
      </c>
      <c r="B116" s="120">
        <v>42182</v>
      </c>
      <c r="C116" s="116" t="s">
        <v>1453</v>
      </c>
      <c r="D116" s="116" t="s">
        <v>1454</v>
      </c>
      <c r="E116" s="116" t="s">
        <v>312</v>
      </c>
      <c r="F116" s="116" t="s">
        <v>313</v>
      </c>
      <c r="G116" s="116" t="s">
        <v>1455</v>
      </c>
      <c r="H116" s="116">
        <f t="shared" si="6"/>
        <v>1</v>
      </c>
      <c r="I116" s="116" t="s">
        <v>267</v>
      </c>
      <c r="J116" s="116" t="s">
        <v>266</v>
      </c>
      <c r="K116" s="116">
        <v>2</v>
      </c>
      <c r="L116" s="116"/>
      <c r="M116" s="116"/>
      <c r="N116" s="116" t="s">
        <v>200</v>
      </c>
      <c r="O116" s="116">
        <f t="shared" si="7"/>
        <v>2015</v>
      </c>
      <c r="P116" s="116">
        <f t="shared" si="8"/>
        <v>6</v>
      </c>
    </row>
    <row r="117" spans="1:16" x14ac:dyDescent="0.2">
      <c r="A117" t="s">
        <v>86</v>
      </c>
      <c r="B117" s="117">
        <v>42497</v>
      </c>
      <c r="C117" t="s">
        <v>1746</v>
      </c>
      <c r="D117" t="s">
        <v>1752</v>
      </c>
      <c r="F117" t="s">
        <v>313</v>
      </c>
      <c r="G117" t="s">
        <v>1743</v>
      </c>
      <c r="H117" s="116">
        <f t="shared" si="6"/>
        <v>1</v>
      </c>
      <c r="N117" t="s">
        <v>200</v>
      </c>
      <c r="O117" s="116">
        <f t="shared" si="7"/>
        <v>2016</v>
      </c>
      <c r="P117" s="116">
        <f t="shared" si="8"/>
        <v>5</v>
      </c>
    </row>
    <row r="118" spans="1:16" x14ac:dyDescent="0.2">
      <c r="A118" s="116" t="str">
        <f t="shared" ref="A118:A149" si="10">IF(I118="",TRIM(J118),CONCATENATE(TRIM(J118)," ",TRIM(I118)))</f>
        <v>Daryl Benecke</v>
      </c>
      <c r="B118" s="120">
        <v>42091</v>
      </c>
      <c r="C118" s="116" t="s">
        <v>445</v>
      </c>
      <c r="D118" s="116" t="s">
        <v>395</v>
      </c>
      <c r="E118" s="116" t="s">
        <v>312</v>
      </c>
      <c r="F118" s="116" t="s">
        <v>446</v>
      </c>
      <c r="G118" s="116" t="s">
        <v>502</v>
      </c>
      <c r="H118" s="116">
        <f t="shared" si="6"/>
        <v>1</v>
      </c>
      <c r="I118" s="116" t="s">
        <v>267</v>
      </c>
      <c r="J118" s="116" t="s">
        <v>266</v>
      </c>
      <c r="K118" s="116">
        <v>2</v>
      </c>
      <c r="L118" s="116"/>
      <c r="M118" s="116"/>
      <c r="N118" s="116" t="s">
        <v>200</v>
      </c>
      <c r="O118" s="116">
        <f t="shared" si="7"/>
        <v>2015</v>
      </c>
      <c r="P118" s="116">
        <f t="shared" si="8"/>
        <v>3</v>
      </c>
    </row>
    <row r="119" spans="1:16" x14ac:dyDescent="0.2">
      <c r="A119" s="116" t="str">
        <f t="shared" si="10"/>
        <v>Daryl Benecke</v>
      </c>
      <c r="B119" s="120">
        <v>42238</v>
      </c>
      <c r="C119" s="116" t="s">
        <v>545</v>
      </c>
      <c r="D119" s="116" t="s">
        <v>1013</v>
      </c>
      <c r="E119" s="116"/>
      <c r="F119" s="116" t="s">
        <v>313</v>
      </c>
      <c r="G119" s="116" t="s">
        <v>1456</v>
      </c>
      <c r="H119" s="116">
        <f t="shared" si="6"/>
        <v>1</v>
      </c>
      <c r="I119" s="116" t="s">
        <v>267</v>
      </c>
      <c r="J119" s="116" t="s">
        <v>266</v>
      </c>
      <c r="K119" s="116"/>
      <c r="L119" s="116"/>
      <c r="M119" s="116"/>
      <c r="N119" s="116" t="s">
        <v>200</v>
      </c>
      <c r="O119" s="116">
        <f t="shared" si="7"/>
        <v>2015</v>
      </c>
      <c r="P119" s="116">
        <f t="shared" si="8"/>
        <v>8</v>
      </c>
    </row>
    <row r="120" spans="1:16" x14ac:dyDescent="0.2">
      <c r="A120" s="116" t="str">
        <f t="shared" si="10"/>
        <v>David Mullin</v>
      </c>
      <c r="B120" s="120">
        <v>41860</v>
      </c>
      <c r="C120" s="116" t="s">
        <v>476</v>
      </c>
      <c r="D120" s="116" t="s">
        <v>503</v>
      </c>
      <c r="E120" s="116"/>
      <c r="F120" s="116" t="s">
        <v>313</v>
      </c>
      <c r="G120" s="116" t="s">
        <v>504</v>
      </c>
      <c r="H120" s="116">
        <f t="shared" si="6"/>
        <v>1</v>
      </c>
      <c r="I120" s="116"/>
      <c r="J120" s="116" t="s">
        <v>100</v>
      </c>
      <c r="K120" s="116"/>
      <c r="L120" s="116"/>
      <c r="M120" s="116"/>
      <c r="N120" s="116"/>
      <c r="O120" s="116">
        <f t="shared" si="7"/>
        <v>2014</v>
      </c>
      <c r="P120" s="116">
        <f t="shared" si="8"/>
        <v>8</v>
      </c>
    </row>
    <row r="121" spans="1:16" x14ac:dyDescent="0.2">
      <c r="A121" s="116" t="str">
        <f t="shared" si="10"/>
        <v>David Mullin</v>
      </c>
      <c r="B121" s="120">
        <v>41909</v>
      </c>
      <c r="C121" s="120" t="s">
        <v>505</v>
      </c>
      <c r="D121" s="116" t="s">
        <v>506</v>
      </c>
      <c r="E121" s="116"/>
      <c r="F121" s="116" t="s">
        <v>313</v>
      </c>
      <c r="G121" s="116" t="s">
        <v>504</v>
      </c>
      <c r="H121" s="116">
        <f t="shared" si="6"/>
        <v>2</v>
      </c>
      <c r="I121" s="116" t="s">
        <v>161</v>
      </c>
      <c r="J121" s="116" t="s">
        <v>209</v>
      </c>
      <c r="K121" s="116"/>
      <c r="L121" s="116"/>
      <c r="M121" s="116" t="s">
        <v>210</v>
      </c>
      <c r="N121" s="116" t="s">
        <v>317</v>
      </c>
      <c r="O121" s="116">
        <f t="shared" si="7"/>
        <v>2014</v>
      </c>
      <c r="P121" s="116">
        <f t="shared" si="8"/>
        <v>9</v>
      </c>
    </row>
    <row r="122" spans="1:16" x14ac:dyDescent="0.2">
      <c r="A122" s="116" t="str">
        <f t="shared" si="10"/>
        <v>David Mullin</v>
      </c>
      <c r="B122" s="120">
        <v>41610</v>
      </c>
      <c r="C122" s="116" t="s">
        <v>507</v>
      </c>
      <c r="D122" s="116" t="s">
        <v>508</v>
      </c>
      <c r="E122" s="116"/>
      <c r="F122" s="116" t="s">
        <v>313</v>
      </c>
      <c r="G122" s="116" t="s">
        <v>509</v>
      </c>
      <c r="H122" s="116">
        <f t="shared" si="6"/>
        <v>1</v>
      </c>
      <c r="I122" s="116" t="s">
        <v>161</v>
      </c>
      <c r="J122" s="116" t="s">
        <v>209</v>
      </c>
      <c r="K122" s="116"/>
      <c r="L122" s="116"/>
      <c r="M122" s="116"/>
      <c r="N122" s="116" t="s">
        <v>317</v>
      </c>
      <c r="O122" s="116">
        <f t="shared" si="7"/>
        <v>2013</v>
      </c>
      <c r="P122" s="116">
        <f t="shared" si="8"/>
        <v>12</v>
      </c>
    </row>
    <row r="123" spans="1:16" x14ac:dyDescent="0.2">
      <c r="A123" s="116" t="str">
        <f t="shared" si="10"/>
        <v>David Mullin</v>
      </c>
      <c r="B123" s="120">
        <v>42070</v>
      </c>
      <c r="C123" s="116" t="s">
        <v>429</v>
      </c>
      <c r="D123" s="116" t="s">
        <v>430</v>
      </c>
      <c r="E123" s="116" t="s">
        <v>431</v>
      </c>
      <c r="F123" s="116" t="s">
        <v>313</v>
      </c>
      <c r="G123" s="116" t="s">
        <v>510</v>
      </c>
      <c r="H123" s="116">
        <f t="shared" si="6"/>
        <v>1</v>
      </c>
      <c r="I123" s="116" t="s">
        <v>161</v>
      </c>
      <c r="J123" s="116" t="s">
        <v>209</v>
      </c>
      <c r="K123" s="116">
        <v>5</v>
      </c>
      <c r="L123" s="116"/>
      <c r="M123" s="116" t="s">
        <v>210</v>
      </c>
      <c r="N123" s="116" t="s">
        <v>200</v>
      </c>
      <c r="O123" s="116">
        <f t="shared" si="7"/>
        <v>2015</v>
      </c>
      <c r="P123" s="116">
        <f t="shared" si="8"/>
        <v>3</v>
      </c>
    </row>
    <row r="124" spans="1:16" x14ac:dyDescent="0.2">
      <c r="A124" s="116" t="str">
        <f t="shared" si="10"/>
        <v>David Mullin</v>
      </c>
      <c r="B124" s="120">
        <v>41729</v>
      </c>
      <c r="C124" s="116" t="s">
        <v>410</v>
      </c>
      <c r="D124" s="116" t="s">
        <v>511</v>
      </c>
      <c r="E124" s="116" t="s">
        <v>312</v>
      </c>
      <c r="F124" s="116" t="s">
        <v>313</v>
      </c>
      <c r="G124" s="116" t="s">
        <v>512</v>
      </c>
      <c r="H124" s="116">
        <f t="shared" si="6"/>
        <v>1</v>
      </c>
      <c r="I124" s="116" t="s">
        <v>161</v>
      </c>
      <c r="J124" s="116" t="s">
        <v>209</v>
      </c>
      <c r="K124" s="116">
        <v>4</v>
      </c>
      <c r="L124" s="116"/>
      <c r="M124" s="116" t="s">
        <v>210</v>
      </c>
      <c r="N124" s="116" t="s">
        <v>317</v>
      </c>
      <c r="O124" s="116">
        <f t="shared" si="7"/>
        <v>2014</v>
      </c>
      <c r="P124" s="116">
        <f t="shared" si="8"/>
        <v>3</v>
      </c>
    </row>
    <row r="125" spans="1:16" x14ac:dyDescent="0.2">
      <c r="A125" s="116" t="str">
        <f t="shared" si="10"/>
        <v>David Mullin</v>
      </c>
      <c r="B125" s="120">
        <v>42105</v>
      </c>
      <c r="C125" s="116" t="s">
        <v>513</v>
      </c>
      <c r="D125" s="116" t="s">
        <v>514</v>
      </c>
      <c r="E125" s="116"/>
      <c r="F125" s="116" t="s">
        <v>313</v>
      </c>
      <c r="G125" s="116" t="s">
        <v>515</v>
      </c>
      <c r="H125" s="116">
        <f t="shared" si="6"/>
        <v>1</v>
      </c>
      <c r="I125" s="116" t="s">
        <v>161</v>
      </c>
      <c r="J125" s="116" t="s">
        <v>209</v>
      </c>
      <c r="K125" s="116">
        <v>5</v>
      </c>
      <c r="L125" s="116"/>
      <c r="M125" s="116"/>
      <c r="N125" s="116" t="s">
        <v>200</v>
      </c>
      <c r="O125" s="116">
        <f t="shared" si="7"/>
        <v>2015</v>
      </c>
      <c r="P125" s="116">
        <f t="shared" si="8"/>
        <v>4</v>
      </c>
    </row>
    <row r="126" spans="1:16" x14ac:dyDescent="0.2">
      <c r="A126" s="116" t="str">
        <f t="shared" si="10"/>
        <v>David Mullin</v>
      </c>
      <c r="B126" s="120">
        <v>42070</v>
      </c>
      <c r="C126" s="116" t="s">
        <v>429</v>
      </c>
      <c r="D126" s="116" t="s">
        <v>516</v>
      </c>
      <c r="E126" s="116" t="s">
        <v>431</v>
      </c>
      <c r="F126" s="116" t="s">
        <v>313</v>
      </c>
      <c r="G126" s="116" t="s">
        <v>517</v>
      </c>
      <c r="H126" s="116">
        <f t="shared" si="6"/>
        <v>1</v>
      </c>
      <c r="I126" s="116" t="s">
        <v>161</v>
      </c>
      <c r="J126" s="116" t="s">
        <v>209</v>
      </c>
      <c r="K126" s="116">
        <v>5</v>
      </c>
      <c r="L126" s="116"/>
      <c r="M126" s="116" t="s">
        <v>210</v>
      </c>
      <c r="N126" s="116" t="s">
        <v>200</v>
      </c>
      <c r="O126" s="116">
        <f t="shared" si="7"/>
        <v>2015</v>
      </c>
      <c r="P126" s="116">
        <f t="shared" si="8"/>
        <v>3</v>
      </c>
    </row>
    <row r="127" spans="1:16" x14ac:dyDescent="0.2">
      <c r="A127" s="116" t="str">
        <f t="shared" si="10"/>
        <v>David Mullin</v>
      </c>
      <c r="B127" s="120">
        <v>42070</v>
      </c>
      <c r="C127" s="116" t="s">
        <v>429</v>
      </c>
      <c r="D127" s="116" t="s">
        <v>518</v>
      </c>
      <c r="E127" s="116" t="s">
        <v>431</v>
      </c>
      <c r="F127" s="116" t="s">
        <v>313</v>
      </c>
      <c r="G127" s="116" t="s">
        <v>519</v>
      </c>
      <c r="H127" s="116">
        <f t="shared" si="6"/>
        <v>1</v>
      </c>
      <c r="I127" s="116" t="s">
        <v>161</v>
      </c>
      <c r="J127" s="116" t="s">
        <v>209</v>
      </c>
      <c r="K127" s="116">
        <v>5</v>
      </c>
      <c r="L127" s="116"/>
      <c r="M127" s="116" t="s">
        <v>210</v>
      </c>
      <c r="N127" s="116" t="s">
        <v>200</v>
      </c>
      <c r="O127" s="116">
        <f t="shared" si="7"/>
        <v>2015</v>
      </c>
      <c r="P127" s="116">
        <f t="shared" si="8"/>
        <v>3</v>
      </c>
    </row>
    <row r="128" spans="1:16" x14ac:dyDescent="0.2">
      <c r="A128" s="116" t="str">
        <f t="shared" si="10"/>
        <v>David Mullin</v>
      </c>
      <c r="B128" s="120">
        <v>41965</v>
      </c>
      <c r="C128" s="116" t="s">
        <v>520</v>
      </c>
      <c r="D128" s="116" t="s">
        <v>521</v>
      </c>
      <c r="E128" s="116" t="s">
        <v>313</v>
      </c>
      <c r="F128" s="116" t="s">
        <v>313</v>
      </c>
      <c r="G128" s="116" t="s">
        <v>522</v>
      </c>
      <c r="H128" s="116">
        <f t="shared" si="6"/>
        <v>1</v>
      </c>
      <c r="I128" s="116" t="s">
        <v>161</v>
      </c>
      <c r="J128" s="116" t="s">
        <v>209</v>
      </c>
      <c r="K128" s="116">
        <v>5</v>
      </c>
      <c r="L128" s="116"/>
      <c r="M128" s="116" t="s">
        <v>210</v>
      </c>
      <c r="N128" s="116" t="s">
        <v>317</v>
      </c>
      <c r="O128" s="116">
        <f t="shared" si="7"/>
        <v>2014</v>
      </c>
      <c r="P128" s="116">
        <f t="shared" si="8"/>
        <v>11</v>
      </c>
    </row>
    <row r="129" spans="1:16" x14ac:dyDescent="0.2">
      <c r="A129" s="116" t="str">
        <f t="shared" si="10"/>
        <v>David Mullin</v>
      </c>
      <c r="B129" s="120">
        <v>41972</v>
      </c>
      <c r="C129" s="116" t="s">
        <v>336</v>
      </c>
      <c r="D129" s="116" t="s">
        <v>321</v>
      </c>
      <c r="E129" s="116" t="s">
        <v>338</v>
      </c>
      <c r="F129" s="116" t="s">
        <v>313</v>
      </c>
      <c r="G129" s="116" t="s">
        <v>523</v>
      </c>
      <c r="H129" s="116">
        <f t="shared" si="6"/>
        <v>1</v>
      </c>
      <c r="I129" s="116" t="s">
        <v>161</v>
      </c>
      <c r="J129" s="116" t="s">
        <v>209</v>
      </c>
      <c r="K129" s="116">
        <v>5</v>
      </c>
      <c r="L129" s="116"/>
      <c r="M129" s="116" t="s">
        <v>210</v>
      </c>
      <c r="N129" s="116" t="s">
        <v>317</v>
      </c>
      <c r="O129" s="116">
        <f t="shared" si="7"/>
        <v>2014</v>
      </c>
      <c r="P129" s="116">
        <f t="shared" si="8"/>
        <v>11</v>
      </c>
    </row>
    <row r="130" spans="1:16" x14ac:dyDescent="0.2">
      <c r="A130" s="116" t="str">
        <f t="shared" si="10"/>
        <v>David Mullin</v>
      </c>
      <c r="B130" s="117">
        <v>42417</v>
      </c>
      <c r="C130" t="s">
        <v>1660</v>
      </c>
      <c r="D130" s="116" t="s">
        <v>1661</v>
      </c>
      <c r="F130" s="116" t="s">
        <v>313</v>
      </c>
      <c r="G130" s="116" t="s">
        <v>523</v>
      </c>
      <c r="H130" s="116">
        <f t="shared" ref="H130:H193" si="11">IF(TRIM(G130)=TRIM(G129),H129+1,1)</f>
        <v>2</v>
      </c>
      <c r="I130" s="116" t="s">
        <v>161</v>
      </c>
      <c r="J130" s="116" t="s">
        <v>209</v>
      </c>
      <c r="K130" s="116">
        <v>5</v>
      </c>
      <c r="N130" s="116" t="s">
        <v>200</v>
      </c>
      <c r="O130" s="116">
        <f t="shared" ref="O130:O193" si="12">YEAR(B130)</f>
        <v>2016</v>
      </c>
      <c r="P130" s="116">
        <f t="shared" ref="P130:P193" si="13">MONTH(B130)</f>
        <v>2</v>
      </c>
    </row>
    <row r="131" spans="1:16" x14ac:dyDescent="0.2">
      <c r="A131" s="116" t="str">
        <f t="shared" si="10"/>
        <v>David Mullin</v>
      </c>
      <c r="B131" s="117">
        <v>42525</v>
      </c>
      <c r="C131" t="s">
        <v>703</v>
      </c>
      <c r="D131" t="s">
        <v>1802</v>
      </c>
      <c r="F131" t="s">
        <v>313</v>
      </c>
      <c r="G131" t="s">
        <v>523</v>
      </c>
      <c r="H131" s="116">
        <f t="shared" si="11"/>
        <v>3</v>
      </c>
      <c r="I131" t="s">
        <v>161</v>
      </c>
      <c r="J131" t="s">
        <v>209</v>
      </c>
      <c r="M131" t="s">
        <v>210</v>
      </c>
      <c r="N131" t="s">
        <v>200</v>
      </c>
      <c r="O131" s="116">
        <f t="shared" si="12"/>
        <v>2016</v>
      </c>
      <c r="P131" s="116">
        <f t="shared" si="13"/>
        <v>6</v>
      </c>
    </row>
    <row r="132" spans="1:16" x14ac:dyDescent="0.2">
      <c r="A132" s="116" t="str">
        <f t="shared" si="10"/>
        <v>David Mullin</v>
      </c>
      <c r="B132" s="120">
        <v>41951</v>
      </c>
      <c r="C132" s="116" t="s">
        <v>524</v>
      </c>
      <c r="D132" s="116" t="s">
        <v>397</v>
      </c>
      <c r="E132" s="116" t="s">
        <v>312</v>
      </c>
      <c r="F132" s="116" t="s">
        <v>313</v>
      </c>
      <c r="G132" s="116" t="s">
        <v>525</v>
      </c>
      <c r="H132" s="116">
        <f t="shared" si="11"/>
        <v>1</v>
      </c>
      <c r="I132" s="116" t="s">
        <v>161</v>
      </c>
      <c r="J132" s="116" t="s">
        <v>209</v>
      </c>
      <c r="K132" s="116">
        <v>5</v>
      </c>
      <c r="L132" s="116"/>
      <c r="M132" s="116" t="s">
        <v>210</v>
      </c>
      <c r="N132" s="116" t="s">
        <v>317</v>
      </c>
      <c r="O132" s="116">
        <f t="shared" si="12"/>
        <v>2014</v>
      </c>
      <c r="P132" s="116">
        <f t="shared" si="13"/>
        <v>11</v>
      </c>
    </row>
    <row r="133" spans="1:16" x14ac:dyDescent="0.2">
      <c r="A133" s="116" t="str">
        <f t="shared" si="10"/>
        <v>David Mullin</v>
      </c>
      <c r="B133" s="120">
        <v>41965</v>
      </c>
      <c r="C133" s="116" t="s">
        <v>520</v>
      </c>
      <c r="D133" s="116" t="s">
        <v>526</v>
      </c>
      <c r="E133" s="116" t="s">
        <v>313</v>
      </c>
      <c r="F133" s="116" t="s">
        <v>313</v>
      </c>
      <c r="G133" s="116" t="s">
        <v>525</v>
      </c>
      <c r="H133" s="116">
        <f t="shared" si="11"/>
        <v>2</v>
      </c>
      <c r="I133" s="116" t="s">
        <v>161</v>
      </c>
      <c r="J133" s="116" t="s">
        <v>209</v>
      </c>
      <c r="K133" s="116">
        <v>5</v>
      </c>
      <c r="L133" s="116"/>
      <c r="M133" s="116" t="s">
        <v>210</v>
      </c>
      <c r="N133" s="116" t="s">
        <v>317</v>
      </c>
      <c r="O133" s="116">
        <f t="shared" si="12"/>
        <v>2014</v>
      </c>
      <c r="P133" s="116">
        <f t="shared" si="13"/>
        <v>11</v>
      </c>
    </row>
    <row r="134" spans="1:16" x14ac:dyDescent="0.2">
      <c r="A134" s="116" t="str">
        <f t="shared" si="10"/>
        <v>David Mullin</v>
      </c>
      <c r="B134" s="117">
        <v>42469</v>
      </c>
      <c r="C134" t="s">
        <v>1753</v>
      </c>
      <c r="D134" t="s">
        <v>603</v>
      </c>
      <c r="F134" t="s">
        <v>1461</v>
      </c>
      <c r="G134" t="s">
        <v>1754</v>
      </c>
      <c r="H134" s="116">
        <f t="shared" si="11"/>
        <v>1</v>
      </c>
      <c r="I134" t="s">
        <v>161</v>
      </c>
      <c r="J134" t="s">
        <v>209</v>
      </c>
      <c r="M134" t="s">
        <v>210</v>
      </c>
      <c r="N134" t="s">
        <v>200</v>
      </c>
      <c r="O134" s="116">
        <f t="shared" si="12"/>
        <v>2016</v>
      </c>
      <c r="P134" s="116">
        <f t="shared" si="13"/>
        <v>4</v>
      </c>
    </row>
    <row r="135" spans="1:16" x14ac:dyDescent="0.2">
      <c r="A135" s="116" t="str">
        <f t="shared" si="10"/>
        <v>David Mullin</v>
      </c>
      <c r="B135" s="117">
        <v>42679</v>
      </c>
      <c r="C135" t="s">
        <v>426</v>
      </c>
      <c r="D135" t="s">
        <v>395</v>
      </c>
      <c r="F135" t="s">
        <v>313</v>
      </c>
      <c r="G135" t="s">
        <v>1754</v>
      </c>
      <c r="H135" s="116">
        <f t="shared" si="11"/>
        <v>2</v>
      </c>
      <c r="I135" t="s">
        <v>161</v>
      </c>
      <c r="J135" t="s">
        <v>209</v>
      </c>
      <c r="M135" t="s">
        <v>210</v>
      </c>
      <c r="N135" t="s">
        <v>200</v>
      </c>
      <c r="O135" s="116">
        <f t="shared" si="12"/>
        <v>2016</v>
      </c>
      <c r="P135" s="116">
        <f t="shared" si="13"/>
        <v>11</v>
      </c>
    </row>
    <row r="136" spans="1:16" x14ac:dyDescent="0.2">
      <c r="A136" s="116" t="str">
        <f t="shared" si="10"/>
        <v>David Mullin</v>
      </c>
      <c r="B136" s="120">
        <v>41944</v>
      </c>
      <c r="C136" s="116" t="s">
        <v>310</v>
      </c>
      <c r="D136" s="116" t="s">
        <v>527</v>
      </c>
      <c r="E136" s="116" t="s">
        <v>528</v>
      </c>
      <c r="F136" s="116" t="s">
        <v>529</v>
      </c>
      <c r="G136" s="116" t="s">
        <v>530</v>
      </c>
      <c r="H136" s="116">
        <f t="shared" si="11"/>
        <v>1</v>
      </c>
      <c r="I136" s="116" t="s">
        <v>161</v>
      </c>
      <c r="J136" s="116" t="s">
        <v>209</v>
      </c>
      <c r="K136" s="116">
        <v>5</v>
      </c>
      <c r="L136" s="116"/>
      <c r="M136" s="116" t="s">
        <v>210</v>
      </c>
      <c r="N136" s="116" t="s">
        <v>317</v>
      </c>
      <c r="O136" s="116">
        <f t="shared" si="12"/>
        <v>2014</v>
      </c>
      <c r="P136" s="116">
        <f t="shared" si="13"/>
        <v>11</v>
      </c>
    </row>
    <row r="137" spans="1:16" x14ac:dyDescent="0.2">
      <c r="A137" s="116" t="str">
        <f t="shared" si="10"/>
        <v>David Mullin</v>
      </c>
      <c r="B137" s="120">
        <v>41972</v>
      </c>
      <c r="C137" s="116" t="s">
        <v>336</v>
      </c>
      <c r="D137" s="116" t="s">
        <v>337</v>
      </c>
      <c r="E137" s="116" t="s">
        <v>338</v>
      </c>
      <c r="F137" s="116" t="s">
        <v>313</v>
      </c>
      <c r="G137" s="116" t="s">
        <v>530</v>
      </c>
      <c r="H137" s="116">
        <f t="shared" si="11"/>
        <v>2</v>
      </c>
      <c r="I137" s="116" t="s">
        <v>161</v>
      </c>
      <c r="J137" s="116" t="s">
        <v>209</v>
      </c>
      <c r="K137" s="116">
        <v>5</v>
      </c>
      <c r="L137" s="116"/>
      <c r="M137" s="116" t="s">
        <v>210</v>
      </c>
      <c r="N137" s="116" t="s">
        <v>317</v>
      </c>
      <c r="O137" s="116">
        <f t="shared" si="12"/>
        <v>2014</v>
      </c>
      <c r="P137" s="116">
        <f t="shared" si="13"/>
        <v>11</v>
      </c>
    </row>
    <row r="138" spans="1:16" x14ac:dyDescent="0.2">
      <c r="A138" s="116" t="str">
        <f t="shared" si="10"/>
        <v>David Mullin</v>
      </c>
      <c r="B138" s="120">
        <v>42091</v>
      </c>
      <c r="C138" s="116" t="s">
        <v>445</v>
      </c>
      <c r="D138" s="116" t="s">
        <v>531</v>
      </c>
      <c r="E138" s="116" t="s">
        <v>363</v>
      </c>
      <c r="F138" s="116" t="s">
        <v>363</v>
      </c>
      <c r="G138" s="116" t="s">
        <v>530</v>
      </c>
      <c r="H138" s="116">
        <f t="shared" si="11"/>
        <v>3</v>
      </c>
      <c r="I138" s="116" t="s">
        <v>161</v>
      </c>
      <c r="J138" s="116" t="s">
        <v>209</v>
      </c>
      <c r="K138" s="116">
        <v>5</v>
      </c>
      <c r="L138" s="116"/>
      <c r="M138" s="116" t="s">
        <v>210</v>
      </c>
      <c r="N138" s="116" t="s">
        <v>200</v>
      </c>
      <c r="O138" s="116">
        <f t="shared" si="12"/>
        <v>2015</v>
      </c>
      <c r="P138" s="116">
        <f t="shared" si="13"/>
        <v>3</v>
      </c>
    </row>
    <row r="139" spans="1:16" x14ac:dyDescent="0.2">
      <c r="A139" s="116" t="str">
        <f t="shared" si="10"/>
        <v>David Mullin</v>
      </c>
      <c r="B139" s="117">
        <v>42417</v>
      </c>
      <c r="C139" t="s">
        <v>1660</v>
      </c>
      <c r="D139" s="116" t="s">
        <v>1662</v>
      </c>
      <c r="F139" s="116" t="s">
        <v>313</v>
      </c>
      <c r="G139" s="116" t="s">
        <v>530</v>
      </c>
      <c r="H139" s="116">
        <f t="shared" si="11"/>
        <v>4</v>
      </c>
      <c r="I139" s="116" t="s">
        <v>161</v>
      </c>
      <c r="J139" s="116" t="s">
        <v>209</v>
      </c>
      <c r="K139" s="116">
        <v>5</v>
      </c>
      <c r="N139" s="116" t="s">
        <v>200</v>
      </c>
      <c r="O139" s="116">
        <f t="shared" si="12"/>
        <v>2016</v>
      </c>
      <c r="P139" s="116">
        <f t="shared" si="13"/>
        <v>2</v>
      </c>
    </row>
    <row r="140" spans="1:16" x14ac:dyDescent="0.2">
      <c r="A140" s="116" t="str">
        <f t="shared" si="10"/>
        <v>David Mullin</v>
      </c>
      <c r="B140" s="120">
        <v>41610</v>
      </c>
      <c r="C140" s="116" t="s">
        <v>532</v>
      </c>
      <c r="D140" s="116" t="s">
        <v>533</v>
      </c>
      <c r="E140" s="116"/>
      <c r="F140" s="116" t="s">
        <v>313</v>
      </c>
      <c r="G140" s="116" t="s">
        <v>534</v>
      </c>
      <c r="H140" s="116">
        <f t="shared" si="11"/>
        <v>1</v>
      </c>
      <c r="I140" s="116" t="s">
        <v>161</v>
      </c>
      <c r="J140" s="116" t="s">
        <v>209</v>
      </c>
      <c r="K140" s="116"/>
      <c r="L140" s="116"/>
      <c r="M140" s="116"/>
      <c r="N140" s="116" t="s">
        <v>317</v>
      </c>
      <c r="O140" s="116">
        <f t="shared" si="12"/>
        <v>2013</v>
      </c>
      <c r="P140" s="116">
        <f t="shared" si="13"/>
        <v>12</v>
      </c>
    </row>
    <row r="141" spans="1:16" x14ac:dyDescent="0.2">
      <c r="A141" s="116" t="str">
        <f t="shared" si="10"/>
        <v>David Mullin</v>
      </c>
      <c r="B141" s="117">
        <v>42679</v>
      </c>
      <c r="C141" t="s">
        <v>426</v>
      </c>
      <c r="D141" t="s">
        <v>499</v>
      </c>
      <c r="F141" t="s">
        <v>313</v>
      </c>
      <c r="G141" t="s">
        <v>2024</v>
      </c>
      <c r="H141" s="116">
        <f t="shared" si="11"/>
        <v>1</v>
      </c>
      <c r="I141" t="s">
        <v>161</v>
      </c>
      <c r="J141" t="s">
        <v>209</v>
      </c>
      <c r="M141" t="s">
        <v>210</v>
      </c>
      <c r="N141" t="s">
        <v>200</v>
      </c>
      <c r="O141" s="116">
        <f t="shared" si="12"/>
        <v>2016</v>
      </c>
      <c r="P141" s="116">
        <f t="shared" si="13"/>
        <v>11</v>
      </c>
    </row>
    <row r="142" spans="1:16" x14ac:dyDescent="0.2">
      <c r="A142" s="116" t="str">
        <f t="shared" si="10"/>
        <v>David Mullin</v>
      </c>
      <c r="B142" s="120">
        <v>41916</v>
      </c>
      <c r="C142" s="116" t="s">
        <v>535</v>
      </c>
      <c r="D142" s="116" t="s">
        <v>433</v>
      </c>
      <c r="E142" s="116"/>
      <c r="F142" s="116" t="s">
        <v>313</v>
      </c>
      <c r="G142" s="116" t="s">
        <v>536</v>
      </c>
      <c r="H142" s="116">
        <f t="shared" si="11"/>
        <v>1</v>
      </c>
      <c r="I142" s="116" t="s">
        <v>161</v>
      </c>
      <c r="J142" s="116" t="s">
        <v>209</v>
      </c>
      <c r="K142" s="116"/>
      <c r="L142" s="116"/>
      <c r="M142" s="116" t="s">
        <v>210</v>
      </c>
      <c r="N142" s="116" t="s">
        <v>317</v>
      </c>
      <c r="O142" s="116">
        <f t="shared" si="12"/>
        <v>2014</v>
      </c>
      <c r="P142" s="116">
        <f t="shared" si="13"/>
        <v>10</v>
      </c>
    </row>
    <row r="143" spans="1:16" x14ac:dyDescent="0.2">
      <c r="A143" s="116" t="str">
        <f t="shared" si="10"/>
        <v>David Mullin</v>
      </c>
      <c r="B143" s="120">
        <v>42147</v>
      </c>
      <c r="C143" s="116" t="s">
        <v>537</v>
      </c>
      <c r="D143" s="116" t="s">
        <v>538</v>
      </c>
      <c r="E143" s="116" t="s">
        <v>312</v>
      </c>
      <c r="F143" s="116" t="s">
        <v>539</v>
      </c>
      <c r="G143" s="116" t="s">
        <v>540</v>
      </c>
      <c r="H143" s="116">
        <f t="shared" si="11"/>
        <v>1</v>
      </c>
      <c r="I143" s="116" t="s">
        <v>161</v>
      </c>
      <c r="J143" s="116" t="s">
        <v>209</v>
      </c>
      <c r="K143" s="116">
        <v>5</v>
      </c>
      <c r="L143" s="116"/>
      <c r="M143" s="116" t="s">
        <v>210</v>
      </c>
      <c r="N143" s="116" t="s">
        <v>200</v>
      </c>
      <c r="O143" s="116">
        <f t="shared" si="12"/>
        <v>2015</v>
      </c>
      <c r="P143" s="116">
        <f t="shared" si="13"/>
        <v>5</v>
      </c>
    </row>
    <row r="144" spans="1:16" x14ac:dyDescent="0.2">
      <c r="A144" s="116" t="str">
        <f t="shared" si="10"/>
        <v>David Mullin</v>
      </c>
      <c r="B144" s="120">
        <v>42161</v>
      </c>
      <c r="C144" s="116" t="s">
        <v>541</v>
      </c>
      <c r="D144" s="116" t="s">
        <v>542</v>
      </c>
      <c r="E144" s="116"/>
      <c r="F144" s="116" t="s">
        <v>313</v>
      </c>
      <c r="G144" s="116" t="s">
        <v>540</v>
      </c>
      <c r="H144" s="116">
        <f t="shared" si="11"/>
        <v>2</v>
      </c>
      <c r="I144" s="116" t="s">
        <v>161</v>
      </c>
      <c r="J144" s="116" t="s">
        <v>209</v>
      </c>
      <c r="K144" s="116">
        <v>5</v>
      </c>
      <c r="L144" s="116"/>
      <c r="M144" s="116" t="s">
        <v>210</v>
      </c>
      <c r="N144" s="116" t="s">
        <v>200</v>
      </c>
      <c r="O144" s="116">
        <f t="shared" si="12"/>
        <v>2015</v>
      </c>
      <c r="P144" s="116">
        <f t="shared" si="13"/>
        <v>6</v>
      </c>
    </row>
    <row r="145" spans="1:16" x14ac:dyDescent="0.2">
      <c r="A145" s="116" t="str">
        <f t="shared" si="10"/>
        <v>David Mullin</v>
      </c>
      <c r="B145" s="120">
        <v>42175</v>
      </c>
      <c r="C145" s="116" t="s">
        <v>562</v>
      </c>
      <c r="D145" s="116" t="s">
        <v>1446</v>
      </c>
      <c r="E145" s="116" t="s">
        <v>564</v>
      </c>
      <c r="F145" s="116" t="s">
        <v>313</v>
      </c>
      <c r="G145" s="116" t="s">
        <v>540</v>
      </c>
      <c r="H145" s="116">
        <f t="shared" si="11"/>
        <v>3</v>
      </c>
      <c r="I145" s="116" t="s">
        <v>161</v>
      </c>
      <c r="J145" s="116" t="s">
        <v>209</v>
      </c>
      <c r="K145" s="116">
        <v>5</v>
      </c>
      <c r="L145" s="116"/>
      <c r="M145" s="116" t="s">
        <v>210</v>
      </c>
      <c r="N145" s="116" t="s">
        <v>200</v>
      </c>
      <c r="O145" s="116">
        <f t="shared" si="12"/>
        <v>2015</v>
      </c>
      <c r="P145" s="116">
        <f t="shared" si="13"/>
        <v>6</v>
      </c>
    </row>
    <row r="146" spans="1:16" x14ac:dyDescent="0.2">
      <c r="A146" s="116" t="str">
        <f t="shared" si="10"/>
        <v>David Mullin</v>
      </c>
      <c r="B146" s="120">
        <v>41729</v>
      </c>
      <c r="C146" s="116" t="s">
        <v>410</v>
      </c>
      <c r="D146" s="116" t="s">
        <v>414</v>
      </c>
      <c r="E146" s="116" t="s">
        <v>312</v>
      </c>
      <c r="F146" s="116" t="s">
        <v>313</v>
      </c>
      <c r="G146" s="116" t="s">
        <v>543</v>
      </c>
      <c r="H146" s="116">
        <f t="shared" si="11"/>
        <v>1</v>
      </c>
      <c r="I146" s="116" t="s">
        <v>161</v>
      </c>
      <c r="J146" s="116" t="s">
        <v>209</v>
      </c>
      <c r="K146" s="116">
        <v>4</v>
      </c>
      <c r="L146" s="116"/>
      <c r="M146" s="116" t="s">
        <v>210</v>
      </c>
      <c r="N146" s="116" t="s">
        <v>317</v>
      </c>
      <c r="O146" s="116">
        <f t="shared" si="12"/>
        <v>2014</v>
      </c>
      <c r="P146" s="116">
        <f t="shared" si="13"/>
        <v>3</v>
      </c>
    </row>
    <row r="147" spans="1:16" x14ac:dyDescent="0.2">
      <c r="A147" s="116" t="str">
        <f t="shared" si="10"/>
        <v>David Mullin</v>
      </c>
      <c r="B147" s="117">
        <v>42469</v>
      </c>
      <c r="C147" t="s">
        <v>1753</v>
      </c>
      <c r="D147" t="s">
        <v>1654</v>
      </c>
      <c r="F147" t="s">
        <v>1461</v>
      </c>
      <c r="G147" t="s">
        <v>1755</v>
      </c>
      <c r="H147" s="116">
        <f t="shared" si="11"/>
        <v>1</v>
      </c>
      <c r="I147" t="s">
        <v>161</v>
      </c>
      <c r="J147" t="s">
        <v>209</v>
      </c>
      <c r="M147" t="s">
        <v>210</v>
      </c>
      <c r="N147" t="s">
        <v>200</v>
      </c>
      <c r="O147" s="116">
        <f t="shared" si="12"/>
        <v>2016</v>
      </c>
      <c r="P147" s="116">
        <f t="shared" si="13"/>
        <v>4</v>
      </c>
    </row>
    <row r="148" spans="1:16" x14ac:dyDescent="0.2">
      <c r="A148" s="116" t="str">
        <f t="shared" si="10"/>
        <v>David Mullin</v>
      </c>
      <c r="B148" s="117">
        <v>42525</v>
      </c>
      <c r="C148" t="s">
        <v>703</v>
      </c>
      <c r="D148" t="s">
        <v>1803</v>
      </c>
      <c r="F148" t="s">
        <v>313</v>
      </c>
      <c r="G148" t="s">
        <v>1755</v>
      </c>
      <c r="H148" s="116">
        <f t="shared" si="11"/>
        <v>2</v>
      </c>
      <c r="I148" t="s">
        <v>161</v>
      </c>
      <c r="J148" t="s">
        <v>209</v>
      </c>
      <c r="M148" t="s">
        <v>210</v>
      </c>
      <c r="N148" t="s">
        <v>200</v>
      </c>
      <c r="O148" s="116">
        <f t="shared" si="12"/>
        <v>2016</v>
      </c>
      <c r="P148" s="116">
        <f t="shared" si="13"/>
        <v>6</v>
      </c>
    </row>
    <row r="149" spans="1:16" x14ac:dyDescent="0.2">
      <c r="A149" s="116" t="str">
        <f t="shared" si="10"/>
        <v>David Mullin</v>
      </c>
      <c r="B149" s="117">
        <v>42588</v>
      </c>
      <c r="C149" t="s">
        <v>687</v>
      </c>
      <c r="D149" s="140" t="s">
        <v>1891</v>
      </c>
      <c r="E149" s="140"/>
      <c r="F149" s="143" t="s">
        <v>1461</v>
      </c>
      <c r="G149" s="140" t="s">
        <v>1892</v>
      </c>
      <c r="H149" s="116">
        <f t="shared" si="11"/>
        <v>3</v>
      </c>
      <c r="I149" s="140" t="s">
        <v>161</v>
      </c>
      <c r="J149" s="140" t="s">
        <v>209</v>
      </c>
      <c r="K149" s="140"/>
      <c r="L149" s="140"/>
      <c r="M149" s="140"/>
      <c r="N149" s="140" t="s">
        <v>200</v>
      </c>
      <c r="O149" s="116">
        <f t="shared" si="12"/>
        <v>2016</v>
      </c>
      <c r="P149" s="116">
        <f t="shared" si="13"/>
        <v>8</v>
      </c>
    </row>
    <row r="150" spans="1:16" x14ac:dyDescent="0.2">
      <c r="A150" s="116" t="str">
        <f t="shared" ref="A150:A181" si="14">IF(I150="",TRIM(J150),CONCATENATE(TRIM(J150)," ",TRIM(I150)))</f>
        <v>David Mullin</v>
      </c>
      <c r="B150" s="120">
        <v>41825</v>
      </c>
      <c r="C150" s="116" t="s">
        <v>320</v>
      </c>
      <c r="D150" s="116" t="s">
        <v>395</v>
      </c>
      <c r="E150" s="116" t="s">
        <v>312</v>
      </c>
      <c r="F150" s="116" t="s">
        <v>313</v>
      </c>
      <c r="G150" s="116" t="s">
        <v>544</v>
      </c>
      <c r="H150" s="116">
        <f t="shared" si="11"/>
        <v>1</v>
      </c>
      <c r="I150" s="116" t="s">
        <v>161</v>
      </c>
      <c r="J150" s="116" t="s">
        <v>209</v>
      </c>
      <c r="K150" s="116">
        <v>5</v>
      </c>
      <c r="L150" s="116"/>
      <c r="M150" s="116" t="s">
        <v>210</v>
      </c>
      <c r="N150" s="116" t="s">
        <v>317</v>
      </c>
      <c r="O150" s="116">
        <f t="shared" si="12"/>
        <v>2014</v>
      </c>
      <c r="P150" s="116">
        <f t="shared" si="13"/>
        <v>7</v>
      </c>
    </row>
    <row r="151" spans="1:16" x14ac:dyDescent="0.2">
      <c r="A151" s="116" t="str">
        <f t="shared" si="14"/>
        <v>David Mullin</v>
      </c>
      <c r="B151" s="120">
        <v>41860</v>
      </c>
      <c r="C151" s="116" t="s">
        <v>476</v>
      </c>
      <c r="D151" s="116" t="s">
        <v>244</v>
      </c>
      <c r="E151" s="116"/>
      <c r="F151" s="116" t="s">
        <v>313</v>
      </c>
      <c r="G151" s="116" t="s">
        <v>544</v>
      </c>
      <c r="H151" s="116">
        <f t="shared" si="11"/>
        <v>2</v>
      </c>
      <c r="I151" s="116"/>
      <c r="J151" s="116" t="s">
        <v>100</v>
      </c>
      <c r="K151" s="116"/>
      <c r="L151" s="116"/>
      <c r="M151" s="116"/>
      <c r="N151" s="116"/>
      <c r="O151" s="116">
        <f t="shared" si="12"/>
        <v>2014</v>
      </c>
      <c r="P151" s="116">
        <f t="shared" si="13"/>
        <v>8</v>
      </c>
    </row>
    <row r="152" spans="1:16" x14ac:dyDescent="0.2">
      <c r="A152" s="116" t="str">
        <f t="shared" si="14"/>
        <v>David Mullin</v>
      </c>
      <c r="B152" s="120">
        <v>41867</v>
      </c>
      <c r="C152" s="116" t="s">
        <v>545</v>
      </c>
      <c r="D152" s="116" t="s">
        <v>546</v>
      </c>
      <c r="E152" s="116"/>
      <c r="F152" s="116" t="s">
        <v>313</v>
      </c>
      <c r="G152" s="116" t="s">
        <v>544</v>
      </c>
      <c r="H152" s="116">
        <f t="shared" si="11"/>
        <v>3</v>
      </c>
      <c r="I152" s="116" t="s">
        <v>161</v>
      </c>
      <c r="J152" s="116" t="s">
        <v>209</v>
      </c>
      <c r="K152" s="116"/>
      <c r="L152" s="116"/>
      <c r="M152" s="116"/>
      <c r="N152" s="116" t="s">
        <v>317</v>
      </c>
      <c r="O152" s="116">
        <f t="shared" si="12"/>
        <v>2014</v>
      </c>
      <c r="P152" s="116">
        <f t="shared" si="13"/>
        <v>8</v>
      </c>
    </row>
    <row r="153" spans="1:16" x14ac:dyDescent="0.2">
      <c r="A153" s="116" t="str">
        <f t="shared" si="14"/>
        <v>David Mullin</v>
      </c>
      <c r="B153" s="120">
        <v>42105</v>
      </c>
      <c r="C153" s="116" t="s">
        <v>513</v>
      </c>
      <c r="D153" s="116" t="s">
        <v>547</v>
      </c>
      <c r="E153" s="116"/>
      <c r="F153" s="116" t="s">
        <v>313</v>
      </c>
      <c r="G153" s="116" t="s">
        <v>548</v>
      </c>
      <c r="H153" s="116">
        <f t="shared" si="11"/>
        <v>1</v>
      </c>
      <c r="I153" s="116" t="s">
        <v>161</v>
      </c>
      <c r="J153" s="116" t="s">
        <v>209</v>
      </c>
      <c r="K153" s="116">
        <v>5</v>
      </c>
      <c r="L153" s="116"/>
      <c r="M153" s="116"/>
      <c r="N153" s="116" t="s">
        <v>200</v>
      </c>
      <c r="O153" s="116">
        <f t="shared" si="12"/>
        <v>2015</v>
      </c>
      <c r="P153" s="116">
        <f t="shared" si="13"/>
        <v>4</v>
      </c>
    </row>
    <row r="154" spans="1:16" x14ac:dyDescent="0.2">
      <c r="A154" s="116" t="str">
        <f t="shared" si="14"/>
        <v>David Mullin</v>
      </c>
      <c r="B154" s="120">
        <v>41846</v>
      </c>
      <c r="C154" s="116" t="s">
        <v>549</v>
      </c>
      <c r="D154" s="116" t="s">
        <v>550</v>
      </c>
      <c r="E154" s="116"/>
      <c r="F154" s="116" t="s">
        <v>313</v>
      </c>
      <c r="G154" s="116" t="s">
        <v>551</v>
      </c>
      <c r="H154" s="116">
        <f t="shared" si="11"/>
        <v>1</v>
      </c>
      <c r="I154" s="116" t="s">
        <v>161</v>
      </c>
      <c r="J154" s="116" t="s">
        <v>209</v>
      </c>
      <c r="K154" s="116"/>
      <c r="L154" s="116"/>
      <c r="M154" s="116" t="s">
        <v>210</v>
      </c>
      <c r="N154" s="116" t="s">
        <v>317</v>
      </c>
      <c r="O154" s="116">
        <f t="shared" si="12"/>
        <v>2014</v>
      </c>
      <c r="P154" s="116">
        <f t="shared" si="13"/>
        <v>7</v>
      </c>
    </row>
    <row r="155" spans="1:16" x14ac:dyDescent="0.2">
      <c r="A155" s="116" t="str">
        <f t="shared" si="14"/>
        <v>David Mullin</v>
      </c>
      <c r="B155" s="120">
        <v>41867</v>
      </c>
      <c r="C155" s="116" t="s">
        <v>545</v>
      </c>
      <c r="D155" s="116" t="s">
        <v>552</v>
      </c>
      <c r="E155" s="116"/>
      <c r="F155" s="116" t="s">
        <v>313</v>
      </c>
      <c r="G155" s="116" t="s">
        <v>551</v>
      </c>
      <c r="H155" s="116">
        <f t="shared" si="11"/>
        <v>2</v>
      </c>
      <c r="I155" s="116" t="s">
        <v>161</v>
      </c>
      <c r="J155" s="116" t="s">
        <v>209</v>
      </c>
      <c r="K155" s="116"/>
      <c r="L155" s="116"/>
      <c r="M155" s="116"/>
      <c r="N155" s="116" t="s">
        <v>317</v>
      </c>
      <c r="O155" s="116">
        <f t="shared" si="12"/>
        <v>2014</v>
      </c>
      <c r="P155" s="116">
        <f t="shared" si="13"/>
        <v>8</v>
      </c>
    </row>
    <row r="156" spans="1:16" x14ac:dyDescent="0.2">
      <c r="A156" s="116" t="str">
        <f t="shared" si="14"/>
        <v>David Mullin</v>
      </c>
      <c r="B156" s="120">
        <v>42049</v>
      </c>
      <c r="C156" s="116" t="s">
        <v>553</v>
      </c>
      <c r="D156" s="116" t="s">
        <v>554</v>
      </c>
      <c r="E156" s="116"/>
      <c r="F156" s="116" t="s">
        <v>313</v>
      </c>
      <c r="G156" s="116" t="s">
        <v>555</v>
      </c>
      <c r="H156" s="116">
        <f t="shared" si="11"/>
        <v>1</v>
      </c>
      <c r="I156" s="116" t="s">
        <v>161</v>
      </c>
      <c r="J156" s="116" t="s">
        <v>209</v>
      </c>
      <c r="K156" s="116">
        <v>5</v>
      </c>
      <c r="L156" s="116"/>
      <c r="M156" s="116" t="s">
        <v>210</v>
      </c>
      <c r="N156" s="116" t="s">
        <v>200</v>
      </c>
      <c r="O156" s="116">
        <f t="shared" si="12"/>
        <v>2015</v>
      </c>
      <c r="P156" s="116">
        <f t="shared" si="13"/>
        <v>2</v>
      </c>
    </row>
    <row r="157" spans="1:16" x14ac:dyDescent="0.2">
      <c r="A157" s="116" t="str">
        <f t="shared" si="14"/>
        <v>David Mullin</v>
      </c>
      <c r="B157" s="117">
        <v>42417</v>
      </c>
      <c r="C157" t="s">
        <v>1660</v>
      </c>
      <c r="D157" s="116" t="s">
        <v>1661</v>
      </c>
      <c r="F157" s="116" t="s">
        <v>313</v>
      </c>
      <c r="G157" s="116" t="s">
        <v>555</v>
      </c>
      <c r="H157" s="116">
        <f t="shared" si="11"/>
        <v>2</v>
      </c>
      <c r="I157" s="116" t="s">
        <v>161</v>
      </c>
      <c r="J157" s="116" t="s">
        <v>209</v>
      </c>
      <c r="K157" s="116">
        <v>5</v>
      </c>
      <c r="N157" s="116" t="s">
        <v>200</v>
      </c>
      <c r="O157" s="116">
        <f t="shared" si="12"/>
        <v>2016</v>
      </c>
      <c r="P157" s="116">
        <f t="shared" si="13"/>
        <v>2</v>
      </c>
    </row>
    <row r="158" spans="1:16" x14ac:dyDescent="0.2">
      <c r="A158" s="116" t="str">
        <f t="shared" si="14"/>
        <v>David Mullin</v>
      </c>
      <c r="B158" s="117">
        <v>42525</v>
      </c>
      <c r="C158" t="s">
        <v>703</v>
      </c>
      <c r="D158" t="s">
        <v>1801</v>
      </c>
      <c r="F158" t="s">
        <v>313</v>
      </c>
      <c r="G158" t="s">
        <v>555</v>
      </c>
      <c r="H158" s="116">
        <f t="shared" si="11"/>
        <v>3</v>
      </c>
      <c r="I158" t="s">
        <v>161</v>
      </c>
      <c r="J158" t="s">
        <v>209</v>
      </c>
      <c r="M158" t="s">
        <v>210</v>
      </c>
      <c r="N158" t="s">
        <v>200</v>
      </c>
      <c r="O158" s="116">
        <f t="shared" si="12"/>
        <v>2016</v>
      </c>
      <c r="P158" s="116">
        <f t="shared" si="13"/>
        <v>6</v>
      </c>
    </row>
    <row r="159" spans="1:16" x14ac:dyDescent="0.2">
      <c r="A159" s="116" t="str">
        <f t="shared" si="14"/>
        <v>David Mullin</v>
      </c>
      <c r="B159" s="117">
        <v>42469</v>
      </c>
      <c r="C159" t="s">
        <v>1753</v>
      </c>
      <c r="D159" t="s">
        <v>1756</v>
      </c>
      <c r="F159" t="s">
        <v>1461</v>
      </c>
      <c r="G159" t="s">
        <v>1757</v>
      </c>
      <c r="H159" s="116">
        <f t="shared" si="11"/>
        <v>1</v>
      </c>
      <c r="I159" t="s">
        <v>161</v>
      </c>
      <c r="J159" t="s">
        <v>209</v>
      </c>
      <c r="M159" t="s">
        <v>210</v>
      </c>
      <c r="N159" t="s">
        <v>200</v>
      </c>
      <c r="O159" s="116">
        <f t="shared" si="12"/>
        <v>2016</v>
      </c>
      <c r="P159" s="116">
        <f t="shared" si="13"/>
        <v>4</v>
      </c>
    </row>
    <row r="160" spans="1:16" x14ac:dyDescent="0.2">
      <c r="A160" s="116" t="str">
        <f t="shared" si="14"/>
        <v>David Mullin</v>
      </c>
      <c r="B160" s="120">
        <v>42147</v>
      </c>
      <c r="C160" s="116" t="s">
        <v>537</v>
      </c>
      <c r="D160" s="116" t="s">
        <v>556</v>
      </c>
      <c r="E160" s="116" t="s">
        <v>363</v>
      </c>
      <c r="F160" s="116" t="s">
        <v>557</v>
      </c>
      <c r="G160" s="116" t="s">
        <v>558</v>
      </c>
      <c r="H160" s="116">
        <f t="shared" si="11"/>
        <v>1</v>
      </c>
      <c r="I160" s="116" t="s">
        <v>161</v>
      </c>
      <c r="J160" s="116" t="s">
        <v>209</v>
      </c>
      <c r="K160" s="116">
        <v>5</v>
      </c>
      <c r="L160" s="116"/>
      <c r="M160" s="116" t="s">
        <v>210</v>
      </c>
      <c r="N160" s="116" t="s">
        <v>200</v>
      </c>
      <c r="O160" s="116">
        <f t="shared" si="12"/>
        <v>2015</v>
      </c>
      <c r="P160" s="116">
        <f t="shared" si="13"/>
        <v>5</v>
      </c>
    </row>
    <row r="161" spans="1:16" x14ac:dyDescent="0.2">
      <c r="A161" s="116" t="str">
        <f t="shared" si="14"/>
        <v>David Mullin</v>
      </c>
      <c r="B161" s="117">
        <v>42387</v>
      </c>
      <c r="C161" t="s">
        <v>532</v>
      </c>
      <c r="D161" t="s">
        <v>1663</v>
      </c>
      <c r="F161" t="s">
        <v>313</v>
      </c>
      <c r="G161" t="s">
        <v>558</v>
      </c>
      <c r="H161" s="116">
        <f t="shared" si="11"/>
        <v>2</v>
      </c>
      <c r="I161" t="s">
        <v>161</v>
      </c>
      <c r="J161" t="s">
        <v>209</v>
      </c>
      <c r="O161" s="116">
        <f t="shared" si="12"/>
        <v>2016</v>
      </c>
      <c r="P161" s="116">
        <f t="shared" si="13"/>
        <v>1</v>
      </c>
    </row>
    <row r="162" spans="1:16" x14ac:dyDescent="0.2">
      <c r="A162" s="116" t="str">
        <f t="shared" si="14"/>
        <v>David Mullin</v>
      </c>
      <c r="B162" s="120">
        <v>42147</v>
      </c>
      <c r="C162" s="116" t="s">
        <v>537</v>
      </c>
      <c r="D162" s="116" t="s">
        <v>559</v>
      </c>
      <c r="E162" s="116" t="s">
        <v>312</v>
      </c>
      <c r="F162" s="116" t="s">
        <v>539</v>
      </c>
      <c r="G162" s="116" t="s">
        <v>560</v>
      </c>
      <c r="H162" s="116">
        <f t="shared" si="11"/>
        <v>1</v>
      </c>
      <c r="I162" s="116" t="s">
        <v>161</v>
      </c>
      <c r="J162" s="116" t="s">
        <v>209</v>
      </c>
      <c r="K162" s="116">
        <v>5</v>
      </c>
      <c r="L162" s="116"/>
      <c r="M162" s="116" t="s">
        <v>210</v>
      </c>
      <c r="N162" s="116" t="s">
        <v>200</v>
      </c>
      <c r="O162" s="116">
        <f t="shared" si="12"/>
        <v>2015</v>
      </c>
      <c r="P162" s="116">
        <f t="shared" si="13"/>
        <v>5</v>
      </c>
    </row>
    <row r="163" spans="1:16" x14ac:dyDescent="0.2">
      <c r="A163" s="116" t="str">
        <f t="shared" si="14"/>
        <v>David Mullin</v>
      </c>
      <c r="B163" s="117">
        <v>42417</v>
      </c>
      <c r="C163" t="s">
        <v>1660</v>
      </c>
      <c r="D163" s="116" t="s">
        <v>1661</v>
      </c>
      <c r="F163" s="116" t="s">
        <v>313</v>
      </c>
      <c r="G163" s="116" t="s">
        <v>560</v>
      </c>
      <c r="H163" s="116">
        <f t="shared" si="11"/>
        <v>2</v>
      </c>
      <c r="I163" s="116" t="s">
        <v>161</v>
      </c>
      <c r="J163" s="116" t="s">
        <v>209</v>
      </c>
      <c r="K163" s="116">
        <v>5</v>
      </c>
      <c r="N163" s="116" t="s">
        <v>200</v>
      </c>
      <c r="O163" s="116">
        <f t="shared" si="12"/>
        <v>2016</v>
      </c>
      <c r="P163" s="116">
        <f t="shared" si="13"/>
        <v>2</v>
      </c>
    </row>
    <row r="164" spans="1:16" x14ac:dyDescent="0.2">
      <c r="A164" s="116" t="str">
        <f t="shared" si="14"/>
        <v>David Mullin</v>
      </c>
      <c r="B164" s="120">
        <v>42147</v>
      </c>
      <c r="C164" s="116" t="s">
        <v>537</v>
      </c>
      <c r="D164" s="116" t="s">
        <v>559</v>
      </c>
      <c r="E164" s="116" t="s">
        <v>312</v>
      </c>
      <c r="F164" s="116" t="s">
        <v>539</v>
      </c>
      <c r="G164" s="116" t="s">
        <v>561</v>
      </c>
      <c r="H164" s="116">
        <f t="shared" si="11"/>
        <v>1</v>
      </c>
      <c r="I164" s="116" t="s">
        <v>161</v>
      </c>
      <c r="J164" s="116" t="s">
        <v>209</v>
      </c>
      <c r="K164" s="116">
        <v>5</v>
      </c>
      <c r="L164" s="116"/>
      <c r="M164" s="116" t="s">
        <v>210</v>
      </c>
      <c r="N164" s="116" t="s">
        <v>200</v>
      </c>
      <c r="O164" s="116">
        <f t="shared" si="12"/>
        <v>2015</v>
      </c>
      <c r="P164" s="116">
        <f t="shared" si="13"/>
        <v>5</v>
      </c>
    </row>
    <row r="165" spans="1:16" x14ac:dyDescent="0.2">
      <c r="A165" s="116" t="str">
        <f t="shared" si="14"/>
        <v>David Mullin</v>
      </c>
      <c r="B165" s="120">
        <v>41818</v>
      </c>
      <c r="C165" s="116" t="s">
        <v>562</v>
      </c>
      <c r="D165" s="116" t="s">
        <v>563</v>
      </c>
      <c r="E165" s="116" t="s">
        <v>564</v>
      </c>
      <c r="F165" s="116" t="s">
        <v>313</v>
      </c>
      <c r="G165" s="116" t="s">
        <v>565</v>
      </c>
      <c r="H165" s="116">
        <f t="shared" si="11"/>
        <v>1</v>
      </c>
      <c r="I165" s="116" t="s">
        <v>161</v>
      </c>
      <c r="J165" s="116" t="s">
        <v>209</v>
      </c>
      <c r="K165" s="116">
        <v>5</v>
      </c>
      <c r="L165" s="116"/>
      <c r="M165" s="116" t="s">
        <v>210</v>
      </c>
      <c r="N165" s="116" t="s">
        <v>317</v>
      </c>
      <c r="O165" s="116">
        <f t="shared" si="12"/>
        <v>2014</v>
      </c>
      <c r="P165" s="116">
        <f t="shared" si="13"/>
        <v>6</v>
      </c>
    </row>
    <row r="166" spans="1:16" x14ac:dyDescent="0.2">
      <c r="A166" s="116" t="str">
        <f t="shared" si="14"/>
        <v>David Mullin</v>
      </c>
      <c r="B166" s="120">
        <v>41854</v>
      </c>
      <c r="C166" s="116" t="s">
        <v>371</v>
      </c>
      <c r="D166" s="116" t="s">
        <v>566</v>
      </c>
      <c r="E166" s="116"/>
      <c r="F166" s="116" t="s">
        <v>475</v>
      </c>
      <c r="G166" s="116" t="s">
        <v>565</v>
      </c>
      <c r="H166" s="116">
        <f t="shared" si="11"/>
        <v>2</v>
      </c>
      <c r="I166" s="116"/>
      <c r="J166" s="116" t="s">
        <v>100</v>
      </c>
      <c r="K166" s="116"/>
      <c r="L166" s="116"/>
      <c r="M166" s="116"/>
      <c r="N166" s="116"/>
      <c r="O166" s="116">
        <f t="shared" si="12"/>
        <v>2014</v>
      </c>
      <c r="P166" s="116">
        <f t="shared" si="13"/>
        <v>8</v>
      </c>
    </row>
    <row r="167" spans="1:16" x14ac:dyDescent="0.2">
      <c r="A167" s="116" t="str">
        <f t="shared" si="14"/>
        <v>David Mullin</v>
      </c>
      <c r="B167" s="120">
        <v>41854</v>
      </c>
      <c r="C167" s="116" t="s">
        <v>371</v>
      </c>
      <c r="D167" s="116" t="s">
        <v>566</v>
      </c>
      <c r="E167" s="116"/>
      <c r="F167" s="116" t="s">
        <v>373</v>
      </c>
      <c r="G167" s="116" t="s">
        <v>565</v>
      </c>
      <c r="H167" s="116">
        <f t="shared" si="11"/>
        <v>3</v>
      </c>
      <c r="I167" s="116"/>
      <c r="J167" s="116" t="s">
        <v>100</v>
      </c>
      <c r="K167" s="116"/>
      <c r="L167" s="116"/>
      <c r="M167" s="116"/>
      <c r="N167" s="116"/>
      <c r="O167" s="116">
        <f t="shared" si="12"/>
        <v>2014</v>
      </c>
      <c r="P167" s="116">
        <f t="shared" si="13"/>
        <v>8</v>
      </c>
    </row>
    <row r="168" spans="1:16" x14ac:dyDescent="0.2">
      <c r="A168" s="116" t="str">
        <f t="shared" si="14"/>
        <v>David Mullin</v>
      </c>
      <c r="B168" s="120">
        <v>42035</v>
      </c>
      <c r="C168" s="116" t="s">
        <v>410</v>
      </c>
      <c r="D168" s="116" t="s">
        <v>433</v>
      </c>
      <c r="E168" s="116" t="s">
        <v>446</v>
      </c>
      <c r="F168" s="116" t="s">
        <v>313</v>
      </c>
      <c r="G168" s="116" t="s">
        <v>567</v>
      </c>
      <c r="H168" s="116">
        <f t="shared" si="11"/>
        <v>1</v>
      </c>
      <c r="I168" s="116" t="s">
        <v>161</v>
      </c>
      <c r="J168" s="116" t="s">
        <v>209</v>
      </c>
      <c r="K168" s="116">
        <v>5</v>
      </c>
      <c r="L168" s="116"/>
      <c r="M168" s="116" t="s">
        <v>210</v>
      </c>
      <c r="N168" s="116" t="s">
        <v>200</v>
      </c>
      <c r="O168" s="116">
        <f t="shared" si="12"/>
        <v>2015</v>
      </c>
      <c r="P168" s="116">
        <f t="shared" si="13"/>
        <v>1</v>
      </c>
    </row>
    <row r="169" spans="1:16" x14ac:dyDescent="0.2">
      <c r="A169" s="116" t="str">
        <f t="shared" si="14"/>
        <v>David Mullin</v>
      </c>
      <c r="B169" s="120">
        <v>42049</v>
      </c>
      <c r="C169" s="116" t="s">
        <v>553</v>
      </c>
      <c r="D169" s="116" t="s">
        <v>433</v>
      </c>
      <c r="E169" s="116"/>
      <c r="F169" s="116" t="s">
        <v>313</v>
      </c>
      <c r="G169" s="116" t="s">
        <v>567</v>
      </c>
      <c r="H169" s="116">
        <f t="shared" si="11"/>
        <v>2</v>
      </c>
      <c r="I169" s="116" t="s">
        <v>161</v>
      </c>
      <c r="J169" s="116" t="s">
        <v>209</v>
      </c>
      <c r="K169" s="116">
        <v>5</v>
      </c>
      <c r="L169" s="116"/>
      <c r="M169" s="116" t="s">
        <v>210</v>
      </c>
      <c r="N169" s="116" t="s">
        <v>200</v>
      </c>
      <c r="O169" s="116">
        <f t="shared" si="12"/>
        <v>2015</v>
      </c>
      <c r="P169" s="116">
        <f t="shared" si="13"/>
        <v>2</v>
      </c>
    </row>
    <row r="170" spans="1:16" x14ac:dyDescent="0.2">
      <c r="A170" s="116" t="str">
        <f t="shared" si="14"/>
        <v>David Mullin</v>
      </c>
      <c r="B170" s="120">
        <v>42070</v>
      </c>
      <c r="C170" s="116" t="s">
        <v>429</v>
      </c>
      <c r="D170" s="116" t="s">
        <v>518</v>
      </c>
      <c r="E170" s="116" t="s">
        <v>568</v>
      </c>
      <c r="F170" s="116" t="s">
        <v>460</v>
      </c>
      <c r="G170" s="116" t="s">
        <v>567</v>
      </c>
      <c r="H170" s="116">
        <f t="shared" si="11"/>
        <v>3</v>
      </c>
      <c r="I170" s="116" t="s">
        <v>161</v>
      </c>
      <c r="J170" s="116" t="s">
        <v>209</v>
      </c>
      <c r="K170" s="116">
        <v>5</v>
      </c>
      <c r="L170" s="116"/>
      <c r="M170" s="116" t="s">
        <v>210</v>
      </c>
      <c r="N170" s="116" t="s">
        <v>200</v>
      </c>
      <c r="O170" s="116">
        <f t="shared" si="12"/>
        <v>2015</v>
      </c>
      <c r="P170" s="116">
        <f t="shared" si="13"/>
        <v>3</v>
      </c>
    </row>
    <row r="171" spans="1:16" x14ac:dyDescent="0.2">
      <c r="A171" s="116" t="str">
        <f t="shared" si="14"/>
        <v>David Mullin</v>
      </c>
      <c r="B171" s="117">
        <v>42417</v>
      </c>
      <c r="C171" t="s">
        <v>1660</v>
      </c>
      <c r="D171" s="116" t="s">
        <v>1662</v>
      </c>
      <c r="F171" s="116" t="s">
        <v>313</v>
      </c>
      <c r="G171" s="116" t="s">
        <v>567</v>
      </c>
      <c r="H171" s="116">
        <f t="shared" si="11"/>
        <v>4</v>
      </c>
      <c r="I171" s="116" t="s">
        <v>161</v>
      </c>
      <c r="J171" s="116" t="s">
        <v>209</v>
      </c>
      <c r="K171" s="116">
        <v>5</v>
      </c>
      <c r="N171" s="116" t="s">
        <v>200</v>
      </c>
      <c r="O171" s="116">
        <f t="shared" si="12"/>
        <v>2016</v>
      </c>
      <c r="P171" s="116">
        <f t="shared" si="13"/>
        <v>2</v>
      </c>
    </row>
    <row r="172" spans="1:16" x14ac:dyDescent="0.2">
      <c r="A172" s="116" t="str">
        <f t="shared" si="14"/>
        <v>David Mullin</v>
      </c>
      <c r="B172" s="120">
        <v>41909</v>
      </c>
      <c r="C172" s="120" t="s">
        <v>505</v>
      </c>
      <c r="D172" s="116" t="s">
        <v>569</v>
      </c>
      <c r="E172" s="116"/>
      <c r="F172" s="116" t="s">
        <v>313</v>
      </c>
      <c r="G172" s="116" t="s">
        <v>570</v>
      </c>
      <c r="H172" s="116">
        <f t="shared" si="11"/>
        <v>1</v>
      </c>
      <c r="I172" s="116" t="s">
        <v>161</v>
      </c>
      <c r="J172" s="116" t="s">
        <v>209</v>
      </c>
      <c r="K172" s="116"/>
      <c r="L172" s="116"/>
      <c r="M172" s="116" t="s">
        <v>210</v>
      </c>
      <c r="N172" s="116" t="s">
        <v>317</v>
      </c>
      <c r="O172" s="116">
        <f t="shared" si="12"/>
        <v>2014</v>
      </c>
      <c r="P172" s="116">
        <f t="shared" si="13"/>
        <v>9</v>
      </c>
    </row>
    <row r="173" spans="1:16" x14ac:dyDescent="0.2">
      <c r="A173" s="116" t="str">
        <f t="shared" si="14"/>
        <v>David Mullin</v>
      </c>
      <c r="B173" s="120">
        <v>41729</v>
      </c>
      <c r="C173" s="116" t="s">
        <v>410</v>
      </c>
      <c r="D173" s="116" t="s">
        <v>511</v>
      </c>
      <c r="E173" s="116" t="s">
        <v>312</v>
      </c>
      <c r="F173" s="116" t="s">
        <v>313</v>
      </c>
      <c r="G173" s="116" t="s">
        <v>571</v>
      </c>
      <c r="H173" s="116">
        <f t="shared" si="11"/>
        <v>1</v>
      </c>
      <c r="I173" s="116" t="s">
        <v>161</v>
      </c>
      <c r="J173" s="116" t="s">
        <v>209</v>
      </c>
      <c r="K173" s="116">
        <v>4</v>
      </c>
      <c r="L173" s="116"/>
      <c r="M173" s="116" t="s">
        <v>210</v>
      </c>
      <c r="N173" s="116" t="s">
        <v>317</v>
      </c>
      <c r="O173" s="116">
        <f t="shared" si="12"/>
        <v>2014</v>
      </c>
      <c r="P173" s="116">
        <f t="shared" si="13"/>
        <v>3</v>
      </c>
    </row>
    <row r="174" spans="1:16" x14ac:dyDescent="0.2">
      <c r="A174" s="116" t="str">
        <f t="shared" si="14"/>
        <v>David Mullin</v>
      </c>
      <c r="B174" s="120">
        <v>41755</v>
      </c>
      <c r="C174" s="116" t="s">
        <v>572</v>
      </c>
      <c r="D174" s="116" t="s">
        <v>573</v>
      </c>
      <c r="E174" s="116"/>
      <c r="F174" s="116" t="s">
        <v>574</v>
      </c>
      <c r="G174" s="116" t="s">
        <v>571</v>
      </c>
      <c r="H174" s="116">
        <f t="shared" si="11"/>
        <v>2</v>
      </c>
      <c r="I174" s="116"/>
      <c r="J174" s="116" t="s">
        <v>100</v>
      </c>
      <c r="K174" s="116"/>
      <c r="L174" s="116"/>
      <c r="M174" s="116"/>
      <c r="N174" s="116" t="s">
        <v>317</v>
      </c>
      <c r="O174" s="116">
        <f t="shared" si="12"/>
        <v>2014</v>
      </c>
      <c r="P174" s="116">
        <f t="shared" si="13"/>
        <v>4</v>
      </c>
    </row>
    <row r="175" spans="1:16" x14ac:dyDescent="0.2">
      <c r="A175" s="116" t="str">
        <f t="shared" si="14"/>
        <v>David Mullin</v>
      </c>
      <c r="B175" s="120">
        <v>41854</v>
      </c>
      <c r="C175" s="116" t="s">
        <v>371</v>
      </c>
      <c r="D175" s="116" t="s">
        <v>566</v>
      </c>
      <c r="E175" s="116"/>
      <c r="F175" s="116" t="s">
        <v>373</v>
      </c>
      <c r="G175" s="116" t="s">
        <v>575</v>
      </c>
      <c r="H175" s="116">
        <f t="shared" si="11"/>
        <v>1</v>
      </c>
      <c r="I175" s="116"/>
      <c r="J175" s="116" t="s">
        <v>100</v>
      </c>
      <c r="K175" s="116"/>
      <c r="L175" s="116"/>
      <c r="M175" s="116"/>
      <c r="N175" s="116"/>
      <c r="O175" s="116">
        <f t="shared" si="12"/>
        <v>2014</v>
      </c>
      <c r="P175" s="116">
        <f t="shared" si="13"/>
        <v>8</v>
      </c>
    </row>
    <row r="176" spans="1:16" x14ac:dyDescent="0.2">
      <c r="A176" s="116" t="str">
        <f t="shared" si="14"/>
        <v>David Mullin</v>
      </c>
      <c r="B176" s="120">
        <v>41854</v>
      </c>
      <c r="C176" s="116" t="s">
        <v>371</v>
      </c>
      <c r="D176" s="116" t="s">
        <v>566</v>
      </c>
      <c r="E176" s="116"/>
      <c r="F176" s="116" t="s">
        <v>425</v>
      </c>
      <c r="G176" s="116" t="s">
        <v>575</v>
      </c>
      <c r="H176" s="116">
        <f t="shared" si="11"/>
        <v>2</v>
      </c>
      <c r="I176" s="116"/>
      <c r="J176" s="116" t="s">
        <v>100</v>
      </c>
      <c r="K176" s="116"/>
      <c r="L176" s="116"/>
      <c r="M176" s="116"/>
      <c r="N176" s="116"/>
      <c r="O176" s="116">
        <f t="shared" si="12"/>
        <v>2014</v>
      </c>
      <c r="P176" s="116">
        <f t="shared" si="13"/>
        <v>8</v>
      </c>
    </row>
    <row r="177" spans="1:16" x14ac:dyDescent="0.2">
      <c r="A177" s="116" t="str">
        <f t="shared" si="14"/>
        <v>David Mullin</v>
      </c>
      <c r="B177" s="120">
        <v>41965</v>
      </c>
      <c r="C177" s="116" t="s">
        <v>520</v>
      </c>
      <c r="D177" s="116" t="s">
        <v>521</v>
      </c>
      <c r="E177" s="116" t="s">
        <v>313</v>
      </c>
      <c r="F177" s="116" t="s">
        <v>313</v>
      </c>
      <c r="G177" s="116" t="s">
        <v>575</v>
      </c>
      <c r="H177" s="116">
        <f t="shared" si="11"/>
        <v>3</v>
      </c>
      <c r="I177" s="116" t="s">
        <v>161</v>
      </c>
      <c r="J177" s="116" t="s">
        <v>209</v>
      </c>
      <c r="K177" s="116">
        <v>5</v>
      </c>
      <c r="L177" s="116"/>
      <c r="M177" s="116" t="s">
        <v>210</v>
      </c>
      <c r="N177" s="116" t="s">
        <v>317</v>
      </c>
      <c r="O177" s="116">
        <f t="shared" si="12"/>
        <v>2014</v>
      </c>
      <c r="P177" s="116">
        <f t="shared" si="13"/>
        <v>11</v>
      </c>
    </row>
    <row r="178" spans="1:16" x14ac:dyDescent="0.2">
      <c r="A178" s="116" t="str">
        <f t="shared" si="14"/>
        <v>David Mullin</v>
      </c>
      <c r="B178" s="120">
        <v>42077</v>
      </c>
      <c r="C178" s="116" t="s">
        <v>326</v>
      </c>
      <c r="D178" s="116" t="s">
        <v>576</v>
      </c>
      <c r="E178" s="116" t="s">
        <v>328</v>
      </c>
      <c r="F178" s="116" t="s">
        <v>329</v>
      </c>
      <c r="G178" s="116" t="s">
        <v>575</v>
      </c>
      <c r="H178" s="116">
        <f t="shared" si="11"/>
        <v>4</v>
      </c>
      <c r="I178" s="116" t="s">
        <v>161</v>
      </c>
      <c r="J178" s="116" t="s">
        <v>209</v>
      </c>
      <c r="K178" s="116">
        <v>5</v>
      </c>
      <c r="L178" s="116"/>
      <c r="M178" s="116" t="s">
        <v>210</v>
      </c>
      <c r="N178" s="116" t="s">
        <v>200</v>
      </c>
      <c r="O178" s="116">
        <f t="shared" si="12"/>
        <v>2015</v>
      </c>
      <c r="P178" s="116">
        <f t="shared" si="13"/>
        <v>3</v>
      </c>
    </row>
    <row r="179" spans="1:16" x14ac:dyDescent="0.2">
      <c r="A179" s="116" t="str">
        <f t="shared" si="14"/>
        <v>David Mullin</v>
      </c>
      <c r="B179" s="117">
        <v>42387</v>
      </c>
      <c r="C179" t="s">
        <v>532</v>
      </c>
      <c r="D179" t="s">
        <v>1664</v>
      </c>
      <c r="F179" t="s">
        <v>313</v>
      </c>
      <c r="G179" t="s">
        <v>1665</v>
      </c>
      <c r="H179" s="116">
        <f t="shared" si="11"/>
        <v>1</v>
      </c>
      <c r="I179" t="s">
        <v>161</v>
      </c>
      <c r="J179" t="s">
        <v>209</v>
      </c>
      <c r="O179" s="116">
        <f t="shared" si="12"/>
        <v>2016</v>
      </c>
      <c r="P179" s="116">
        <f t="shared" si="13"/>
        <v>1</v>
      </c>
    </row>
    <row r="180" spans="1:16" x14ac:dyDescent="0.2">
      <c r="A180" s="116" t="str">
        <f t="shared" si="14"/>
        <v>David Mullin</v>
      </c>
      <c r="B180" s="120">
        <v>41930</v>
      </c>
      <c r="C180" s="116" t="s">
        <v>541</v>
      </c>
      <c r="D180" s="116" t="s">
        <v>577</v>
      </c>
      <c r="E180" s="116" t="s">
        <v>312</v>
      </c>
      <c r="F180" s="116" t="s">
        <v>313</v>
      </c>
      <c r="G180" s="116" t="s">
        <v>578</v>
      </c>
      <c r="H180" s="116">
        <f t="shared" si="11"/>
        <v>1</v>
      </c>
      <c r="I180" s="116" t="s">
        <v>161</v>
      </c>
      <c r="J180" s="116" t="s">
        <v>209</v>
      </c>
      <c r="K180" s="116">
        <v>5</v>
      </c>
      <c r="L180" s="116" t="s">
        <v>349</v>
      </c>
      <c r="M180" s="116" t="s">
        <v>210</v>
      </c>
      <c r="N180" s="116" t="s">
        <v>317</v>
      </c>
      <c r="O180" s="116">
        <f t="shared" si="12"/>
        <v>2014</v>
      </c>
      <c r="P180" s="116">
        <f t="shared" si="13"/>
        <v>10</v>
      </c>
    </row>
    <row r="181" spans="1:16" x14ac:dyDescent="0.2">
      <c r="A181" s="116" t="str">
        <f t="shared" si="14"/>
        <v>David Mullin</v>
      </c>
      <c r="B181" s="120">
        <v>41951</v>
      </c>
      <c r="C181" s="116" t="s">
        <v>524</v>
      </c>
      <c r="D181" s="116" t="s">
        <v>579</v>
      </c>
      <c r="E181" s="116" t="s">
        <v>312</v>
      </c>
      <c r="F181" s="116" t="s">
        <v>313</v>
      </c>
      <c r="G181" s="116" t="s">
        <v>578</v>
      </c>
      <c r="H181" s="116">
        <f t="shared" si="11"/>
        <v>2</v>
      </c>
      <c r="I181" s="116" t="s">
        <v>161</v>
      </c>
      <c r="J181" s="116" t="s">
        <v>209</v>
      </c>
      <c r="K181" s="116">
        <v>5</v>
      </c>
      <c r="L181" s="116"/>
      <c r="M181" s="116" t="s">
        <v>210</v>
      </c>
      <c r="N181" s="116" t="s">
        <v>317</v>
      </c>
      <c r="O181" s="116">
        <f t="shared" si="12"/>
        <v>2014</v>
      </c>
      <c r="P181" s="116">
        <f t="shared" si="13"/>
        <v>11</v>
      </c>
    </row>
    <row r="182" spans="1:16" x14ac:dyDescent="0.2">
      <c r="A182" s="116" t="str">
        <f t="shared" ref="A182:A213" si="15">IF(I182="",TRIM(J182),CONCATENATE(TRIM(J182)," ",TRIM(I182)))</f>
        <v>David Mullin</v>
      </c>
      <c r="B182" s="120">
        <v>42161</v>
      </c>
      <c r="C182" s="116" t="s">
        <v>541</v>
      </c>
      <c r="D182" s="116" t="s">
        <v>580</v>
      </c>
      <c r="E182" s="116"/>
      <c r="F182" s="116" t="s">
        <v>313</v>
      </c>
      <c r="G182" s="116" t="s">
        <v>581</v>
      </c>
      <c r="H182" s="116">
        <f t="shared" si="11"/>
        <v>1</v>
      </c>
      <c r="I182" s="116" t="s">
        <v>161</v>
      </c>
      <c r="J182" s="116" t="s">
        <v>209</v>
      </c>
      <c r="K182" s="116">
        <v>5</v>
      </c>
      <c r="L182" s="116"/>
      <c r="M182" s="116" t="s">
        <v>210</v>
      </c>
      <c r="N182" s="116" t="s">
        <v>200</v>
      </c>
      <c r="O182" s="116">
        <f t="shared" si="12"/>
        <v>2015</v>
      </c>
      <c r="P182" s="116">
        <f t="shared" si="13"/>
        <v>6</v>
      </c>
    </row>
    <row r="183" spans="1:16" x14ac:dyDescent="0.2">
      <c r="A183" s="116" t="str">
        <f t="shared" si="15"/>
        <v>David Mullin</v>
      </c>
      <c r="B183" s="120">
        <v>42175</v>
      </c>
      <c r="C183" s="116" t="s">
        <v>562</v>
      </c>
      <c r="D183" s="116" t="s">
        <v>1446</v>
      </c>
      <c r="E183" s="116" t="s">
        <v>564</v>
      </c>
      <c r="F183" s="116" t="s">
        <v>313</v>
      </c>
      <c r="G183" s="116" t="s">
        <v>581</v>
      </c>
      <c r="H183" s="116">
        <f t="shared" si="11"/>
        <v>2</v>
      </c>
      <c r="I183" s="116" t="s">
        <v>161</v>
      </c>
      <c r="J183" s="116" t="s">
        <v>209</v>
      </c>
      <c r="K183" s="116">
        <v>5</v>
      </c>
      <c r="L183" s="116"/>
      <c r="M183" s="116" t="s">
        <v>210</v>
      </c>
      <c r="N183" s="116" t="s">
        <v>200</v>
      </c>
      <c r="O183" s="116">
        <f t="shared" si="12"/>
        <v>2015</v>
      </c>
      <c r="P183" s="116">
        <f t="shared" si="13"/>
        <v>6</v>
      </c>
    </row>
    <row r="184" spans="1:16" x14ac:dyDescent="0.2">
      <c r="A184" s="116" t="str">
        <f t="shared" si="15"/>
        <v>David Mullin</v>
      </c>
      <c r="B184" s="120">
        <v>42238</v>
      </c>
      <c r="C184" s="116" t="s">
        <v>545</v>
      </c>
      <c r="D184" s="116" t="s">
        <v>1457</v>
      </c>
      <c r="E184" s="116"/>
      <c r="F184" s="116" t="s">
        <v>313</v>
      </c>
      <c r="G184" s="116" t="s">
        <v>581</v>
      </c>
      <c r="H184" s="116">
        <f t="shared" si="11"/>
        <v>3</v>
      </c>
      <c r="I184" s="116" t="s">
        <v>161</v>
      </c>
      <c r="J184" s="116" t="s">
        <v>209</v>
      </c>
      <c r="K184" s="116"/>
      <c r="L184" s="116"/>
      <c r="M184" s="116"/>
      <c r="N184" s="116" t="s">
        <v>200</v>
      </c>
      <c r="O184" s="116">
        <f t="shared" si="12"/>
        <v>2015</v>
      </c>
      <c r="P184" s="116">
        <f t="shared" si="13"/>
        <v>8</v>
      </c>
    </row>
    <row r="185" spans="1:16" x14ac:dyDescent="0.2">
      <c r="A185" s="116" t="str">
        <f t="shared" si="15"/>
        <v>David Mullin</v>
      </c>
      <c r="B185" s="120">
        <v>42091</v>
      </c>
      <c r="C185" s="116" t="s">
        <v>445</v>
      </c>
      <c r="D185" s="116" t="s">
        <v>531</v>
      </c>
      <c r="E185" s="116" t="s">
        <v>312</v>
      </c>
      <c r="F185" s="116" t="s">
        <v>446</v>
      </c>
      <c r="G185" s="116" t="s">
        <v>582</v>
      </c>
      <c r="H185" s="116">
        <f t="shared" si="11"/>
        <v>1</v>
      </c>
      <c r="I185" s="116" t="s">
        <v>161</v>
      </c>
      <c r="J185" s="116" t="s">
        <v>209</v>
      </c>
      <c r="K185" s="116">
        <v>5</v>
      </c>
      <c r="L185" s="116"/>
      <c r="M185" s="116" t="s">
        <v>210</v>
      </c>
      <c r="N185" s="116" t="s">
        <v>200</v>
      </c>
      <c r="O185" s="116">
        <f t="shared" si="12"/>
        <v>2015</v>
      </c>
      <c r="P185" s="116">
        <f t="shared" si="13"/>
        <v>3</v>
      </c>
    </row>
    <row r="186" spans="1:16" x14ac:dyDescent="0.2">
      <c r="A186" s="116" t="str">
        <f t="shared" si="15"/>
        <v>David Mullin</v>
      </c>
      <c r="B186" s="120">
        <v>42140</v>
      </c>
      <c r="C186" s="116" t="s">
        <v>450</v>
      </c>
      <c r="D186" s="116" t="s">
        <v>327</v>
      </c>
      <c r="E186" s="116" t="s">
        <v>583</v>
      </c>
      <c r="F186" s="116" t="s">
        <v>343</v>
      </c>
      <c r="G186" s="116" t="s">
        <v>582</v>
      </c>
      <c r="H186" s="116">
        <f t="shared" si="11"/>
        <v>2</v>
      </c>
      <c r="I186" s="116" t="s">
        <v>161</v>
      </c>
      <c r="J186" s="116" t="s">
        <v>209</v>
      </c>
      <c r="K186" s="116">
        <v>5</v>
      </c>
      <c r="L186" s="116"/>
      <c r="M186" s="116" t="s">
        <v>210</v>
      </c>
      <c r="N186" s="116" t="s">
        <v>200</v>
      </c>
      <c r="O186" s="116">
        <f t="shared" si="12"/>
        <v>2015</v>
      </c>
      <c r="P186" s="116">
        <f t="shared" si="13"/>
        <v>5</v>
      </c>
    </row>
    <row r="187" spans="1:16" x14ac:dyDescent="0.2">
      <c r="A187" s="116" t="str">
        <f t="shared" si="15"/>
        <v>David Mullin</v>
      </c>
      <c r="B187" s="120">
        <v>42105</v>
      </c>
      <c r="C187" s="116" t="s">
        <v>513</v>
      </c>
      <c r="D187" s="116" t="s">
        <v>514</v>
      </c>
      <c r="E187" s="116"/>
      <c r="F187" s="116" t="s">
        <v>313</v>
      </c>
      <c r="G187" s="116" t="s">
        <v>584</v>
      </c>
      <c r="H187" s="116">
        <f t="shared" si="11"/>
        <v>1</v>
      </c>
      <c r="I187" s="116" t="s">
        <v>161</v>
      </c>
      <c r="J187" s="116" t="s">
        <v>209</v>
      </c>
      <c r="K187" s="116">
        <v>5</v>
      </c>
      <c r="L187" s="116"/>
      <c r="M187" s="116"/>
      <c r="N187" s="116" t="s">
        <v>200</v>
      </c>
      <c r="O187" s="116">
        <f t="shared" si="12"/>
        <v>2015</v>
      </c>
      <c r="P187" s="116">
        <f t="shared" si="13"/>
        <v>4</v>
      </c>
    </row>
    <row r="188" spans="1:16" x14ac:dyDescent="0.2">
      <c r="A188" s="116" t="str">
        <f t="shared" si="15"/>
        <v>David Mullin</v>
      </c>
      <c r="B188" s="120">
        <v>41825</v>
      </c>
      <c r="C188" s="116" t="s">
        <v>320</v>
      </c>
      <c r="D188" s="116" t="s">
        <v>499</v>
      </c>
      <c r="E188" s="116" t="s">
        <v>312</v>
      </c>
      <c r="F188" s="116" t="s">
        <v>313</v>
      </c>
      <c r="G188" s="116" t="s">
        <v>585</v>
      </c>
      <c r="H188" s="116">
        <f t="shared" si="11"/>
        <v>1</v>
      </c>
      <c r="I188" s="116" t="s">
        <v>161</v>
      </c>
      <c r="J188" s="116" t="s">
        <v>209</v>
      </c>
      <c r="K188" s="116">
        <v>5</v>
      </c>
      <c r="L188" s="116"/>
      <c r="M188" s="116" t="s">
        <v>210</v>
      </c>
      <c r="N188" s="116" t="s">
        <v>317</v>
      </c>
      <c r="O188" s="116">
        <f t="shared" si="12"/>
        <v>2014</v>
      </c>
      <c r="P188" s="116">
        <f t="shared" si="13"/>
        <v>7</v>
      </c>
    </row>
    <row r="189" spans="1:16" x14ac:dyDescent="0.2">
      <c r="A189" s="116" t="str">
        <f t="shared" si="15"/>
        <v>David Mullin</v>
      </c>
      <c r="B189" s="120">
        <v>41860</v>
      </c>
      <c r="C189" s="116" t="s">
        <v>476</v>
      </c>
      <c r="D189" s="116" t="s">
        <v>586</v>
      </c>
      <c r="E189" s="116"/>
      <c r="F189" s="116" t="s">
        <v>313</v>
      </c>
      <c r="G189" s="116" t="s">
        <v>587</v>
      </c>
      <c r="H189" s="116">
        <f t="shared" si="11"/>
        <v>1</v>
      </c>
      <c r="I189" s="116"/>
      <c r="J189" s="116" t="s">
        <v>100</v>
      </c>
      <c r="K189" s="116"/>
      <c r="L189" s="116"/>
      <c r="M189" s="116"/>
      <c r="N189" s="116"/>
      <c r="O189" s="116">
        <f t="shared" si="12"/>
        <v>2014</v>
      </c>
      <c r="P189" s="116">
        <f t="shared" si="13"/>
        <v>8</v>
      </c>
    </row>
    <row r="190" spans="1:16" x14ac:dyDescent="0.2">
      <c r="A190" s="116" t="str">
        <f t="shared" si="15"/>
        <v>David Mullin</v>
      </c>
      <c r="B190" s="120">
        <v>41818</v>
      </c>
      <c r="C190" s="116" t="s">
        <v>562</v>
      </c>
      <c r="D190" s="116" t="s">
        <v>395</v>
      </c>
      <c r="E190" s="116" t="s">
        <v>564</v>
      </c>
      <c r="F190" s="116" t="s">
        <v>313</v>
      </c>
      <c r="G190" s="116" t="s">
        <v>588</v>
      </c>
      <c r="H190" s="116">
        <f t="shared" si="11"/>
        <v>1</v>
      </c>
      <c r="I190" s="116" t="s">
        <v>161</v>
      </c>
      <c r="J190" s="116" t="s">
        <v>209</v>
      </c>
      <c r="K190" s="116">
        <v>5</v>
      </c>
      <c r="L190" s="116"/>
      <c r="M190" s="116" t="s">
        <v>210</v>
      </c>
      <c r="N190" s="116" t="s">
        <v>317</v>
      </c>
      <c r="O190" s="116">
        <f t="shared" si="12"/>
        <v>2014</v>
      </c>
      <c r="P190" s="116">
        <f t="shared" si="13"/>
        <v>6</v>
      </c>
    </row>
    <row r="191" spans="1:16" x14ac:dyDescent="0.2">
      <c r="A191" s="116" t="str">
        <f t="shared" si="15"/>
        <v>David Mullin</v>
      </c>
      <c r="B191" s="120">
        <v>42105</v>
      </c>
      <c r="C191" s="116" t="s">
        <v>513</v>
      </c>
      <c r="D191" s="116" t="s">
        <v>547</v>
      </c>
      <c r="E191" s="116"/>
      <c r="F191" s="116" t="s">
        <v>313</v>
      </c>
      <c r="G191" s="116" t="s">
        <v>589</v>
      </c>
      <c r="H191" s="116">
        <f t="shared" si="11"/>
        <v>1</v>
      </c>
      <c r="I191" s="116" t="s">
        <v>161</v>
      </c>
      <c r="J191" s="116" t="s">
        <v>209</v>
      </c>
      <c r="K191" s="116">
        <v>5</v>
      </c>
      <c r="L191" s="116"/>
      <c r="M191" s="116"/>
      <c r="N191" s="116" t="s">
        <v>200</v>
      </c>
      <c r="O191" s="116">
        <f t="shared" si="12"/>
        <v>2015</v>
      </c>
      <c r="P191" s="116">
        <f t="shared" si="13"/>
        <v>4</v>
      </c>
    </row>
    <row r="192" spans="1:16" x14ac:dyDescent="0.2">
      <c r="A192" s="116" t="str">
        <f t="shared" si="15"/>
        <v>David Mullin</v>
      </c>
      <c r="B192" s="117">
        <v>42574</v>
      </c>
      <c r="C192" t="s">
        <v>562</v>
      </c>
      <c r="D192" t="s">
        <v>1893</v>
      </c>
      <c r="E192" t="s">
        <v>312</v>
      </c>
      <c r="F192" t="s">
        <v>313</v>
      </c>
      <c r="G192" t="s">
        <v>1894</v>
      </c>
      <c r="H192" s="116">
        <f t="shared" si="11"/>
        <v>1</v>
      </c>
      <c r="I192" t="s">
        <v>161</v>
      </c>
      <c r="J192" t="s">
        <v>209</v>
      </c>
      <c r="M192" t="s">
        <v>210</v>
      </c>
      <c r="N192" t="s">
        <v>200</v>
      </c>
      <c r="O192" s="116">
        <f t="shared" si="12"/>
        <v>2016</v>
      </c>
      <c r="P192" s="116">
        <f t="shared" si="13"/>
        <v>7</v>
      </c>
    </row>
    <row r="193" spans="1:16" x14ac:dyDescent="0.2">
      <c r="A193" s="116" t="str">
        <f t="shared" si="15"/>
        <v>David Mullin</v>
      </c>
      <c r="B193" s="117">
        <v>42588</v>
      </c>
      <c r="C193" t="s">
        <v>687</v>
      </c>
      <c r="D193" s="140" t="s">
        <v>1895</v>
      </c>
      <c r="E193" s="140"/>
      <c r="F193" s="143" t="s">
        <v>1461</v>
      </c>
      <c r="G193" s="140" t="s">
        <v>1894</v>
      </c>
      <c r="H193" s="116">
        <f t="shared" si="11"/>
        <v>2</v>
      </c>
      <c r="I193" s="140" t="s">
        <v>161</v>
      </c>
      <c r="J193" s="140" t="s">
        <v>209</v>
      </c>
      <c r="K193" s="140"/>
      <c r="L193" s="140"/>
      <c r="M193" s="140"/>
      <c r="N193" s="140" t="s">
        <v>200</v>
      </c>
      <c r="O193" s="116">
        <f t="shared" si="12"/>
        <v>2016</v>
      </c>
      <c r="P193" s="116">
        <f t="shared" si="13"/>
        <v>8</v>
      </c>
    </row>
    <row r="194" spans="1:16" x14ac:dyDescent="0.2">
      <c r="A194" s="116" t="str">
        <f t="shared" si="15"/>
        <v>David Mullin</v>
      </c>
      <c r="B194" s="117">
        <v>42679</v>
      </c>
      <c r="C194" t="s">
        <v>426</v>
      </c>
      <c r="D194" t="s">
        <v>2025</v>
      </c>
      <c r="F194" t="s">
        <v>313</v>
      </c>
      <c r="G194" t="s">
        <v>1894</v>
      </c>
      <c r="H194" s="116">
        <f t="shared" ref="H194:H257" si="16">IF(TRIM(G194)=TRIM(G193),H193+1,1)</f>
        <v>3</v>
      </c>
      <c r="I194" t="s">
        <v>161</v>
      </c>
      <c r="J194" t="s">
        <v>209</v>
      </c>
      <c r="M194" t="s">
        <v>210</v>
      </c>
      <c r="N194" t="s">
        <v>200</v>
      </c>
      <c r="O194" s="116">
        <f t="shared" ref="O194:O257" si="17">YEAR(B194)</f>
        <v>2016</v>
      </c>
      <c r="P194" s="116">
        <f t="shared" ref="P194:P257" si="18">MONTH(B194)</f>
        <v>11</v>
      </c>
    </row>
    <row r="195" spans="1:16" x14ac:dyDescent="0.2">
      <c r="A195" s="116" t="str">
        <f t="shared" si="15"/>
        <v>David Mullin</v>
      </c>
      <c r="B195" s="120">
        <v>41482</v>
      </c>
      <c r="C195" s="116" t="s">
        <v>399</v>
      </c>
      <c r="D195" s="116" t="s">
        <v>395</v>
      </c>
      <c r="E195" s="116" t="s">
        <v>401</v>
      </c>
      <c r="F195" s="116" t="s">
        <v>313</v>
      </c>
      <c r="G195" s="116" t="s">
        <v>590</v>
      </c>
      <c r="H195" s="116">
        <f t="shared" si="16"/>
        <v>1</v>
      </c>
      <c r="I195" s="116" t="s">
        <v>161</v>
      </c>
      <c r="J195" s="116" t="s">
        <v>209</v>
      </c>
      <c r="K195" s="116">
        <v>4</v>
      </c>
      <c r="L195" s="116"/>
      <c r="M195" s="116" t="s">
        <v>210</v>
      </c>
      <c r="N195" s="116" t="s">
        <v>317</v>
      </c>
      <c r="O195" s="116">
        <f t="shared" si="17"/>
        <v>2013</v>
      </c>
      <c r="P195" s="116">
        <f t="shared" si="18"/>
        <v>7</v>
      </c>
    </row>
    <row r="196" spans="1:16" x14ac:dyDescent="0.2">
      <c r="A196" s="116" t="str">
        <f t="shared" si="15"/>
        <v>David Mullin</v>
      </c>
      <c r="B196" s="120">
        <v>42238</v>
      </c>
      <c r="C196" s="116" t="s">
        <v>545</v>
      </c>
      <c r="D196" s="116" t="s">
        <v>546</v>
      </c>
      <c r="E196" s="116"/>
      <c r="F196" s="116" t="s">
        <v>313</v>
      </c>
      <c r="G196" s="116" t="s">
        <v>1458</v>
      </c>
      <c r="H196" s="116">
        <f t="shared" si="16"/>
        <v>1</v>
      </c>
      <c r="I196" s="116" t="s">
        <v>161</v>
      </c>
      <c r="J196" s="116" t="s">
        <v>209</v>
      </c>
      <c r="K196" s="116"/>
      <c r="L196" s="116"/>
      <c r="M196" s="116"/>
      <c r="N196" s="116" t="s">
        <v>200</v>
      </c>
      <c r="O196" s="116">
        <f t="shared" si="17"/>
        <v>2015</v>
      </c>
      <c r="P196" s="116">
        <f t="shared" si="18"/>
        <v>8</v>
      </c>
    </row>
    <row r="197" spans="1:16" x14ac:dyDescent="0.2">
      <c r="A197" s="116" t="str">
        <f t="shared" si="15"/>
        <v>David Mullin</v>
      </c>
      <c r="B197" s="120">
        <v>42147</v>
      </c>
      <c r="C197" s="116" t="s">
        <v>537</v>
      </c>
      <c r="D197" s="116" t="s">
        <v>591</v>
      </c>
      <c r="E197" s="116" t="s">
        <v>312</v>
      </c>
      <c r="F197" s="116" t="s">
        <v>539</v>
      </c>
      <c r="G197" s="116" t="s">
        <v>592</v>
      </c>
      <c r="H197" s="116">
        <f t="shared" si="16"/>
        <v>1</v>
      </c>
      <c r="I197" s="116" t="s">
        <v>161</v>
      </c>
      <c r="J197" s="116" t="s">
        <v>209</v>
      </c>
      <c r="K197" s="116">
        <v>5</v>
      </c>
      <c r="L197" s="116"/>
      <c r="M197" s="116" t="s">
        <v>210</v>
      </c>
      <c r="N197" s="116" t="s">
        <v>200</v>
      </c>
      <c r="O197" s="116">
        <f t="shared" si="17"/>
        <v>2015</v>
      </c>
      <c r="P197" s="116">
        <f t="shared" si="18"/>
        <v>5</v>
      </c>
    </row>
    <row r="198" spans="1:16" x14ac:dyDescent="0.2">
      <c r="A198" s="116" t="str">
        <f t="shared" si="15"/>
        <v>David Mullin</v>
      </c>
      <c r="B198" s="117">
        <v>42387</v>
      </c>
      <c r="C198" t="s">
        <v>532</v>
      </c>
      <c r="D198" t="s">
        <v>1666</v>
      </c>
      <c r="F198" t="s">
        <v>313</v>
      </c>
      <c r="G198" t="s">
        <v>592</v>
      </c>
      <c r="H198" s="116">
        <f t="shared" si="16"/>
        <v>2</v>
      </c>
      <c r="I198" t="s">
        <v>161</v>
      </c>
      <c r="J198" t="s">
        <v>209</v>
      </c>
      <c r="O198" s="116">
        <f t="shared" si="17"/>
        <v>2016</v>
      </c>
      <c r="P198" s="116">
        <f t="shared" si="18"/>
        <v>1</v>
      </c>
    </row>
    <row r="199" spans="1:16" x14ac:dyDescent="0.2">
      <c r="A199" s="116" t="str">
        <f t="shared" si="15"/>
        <v>David Mullin</v>
      </c>
      <c r="B199" s="120">
        <v>42077</v>
      </c>
      <c r="C199" s="116" t="s">
        <v>326</v>
      </c>
      <c r="D199" s="116" t="s">
        <v>327</v>
      </c>
      <c r="E199" s="116" t="s">
        <v>328</v>
      </c>
      <c r="F199" s="116" t="s">
        <v>329</v>
      </c>
      <c r="G199" s="116" t="s">
        <v>593</v>
      </c>
      <c r="H199" s="116">
        <f t="shared" si="16"/>
        <v>1</v>
      </c>
      <c r="I199" s="116" t="s">
        <v>161</v>
      </c>
      <c r="J199" s="116" t="s">
        <v>209</v>
      </c>
      <c r="K199" s="116">
        <v>5</v>
      </c>
      <c r="L199" s="116"/>
      <c r="M199" s="116" t="s">
        <v>210</v>
      </c>
      <c r="N199" s="116" t="s">
        <v>200</v>
      </c>
      <c r="O199" s="116">
        <f t="shared" si="17"/>
        <v>2015</v>
      </c>
      <c r="P199" s="116">
        <f t="shared" si="18"/>
        <v>3</v>
      </c>
    </row>
    <row r="200" spans="1:16" x14ac:dyDescent="0.2">
      <c r="A200" s="116" t="str">
        <f t="shared" si="15"/>
        <v>David Mullin</v>
      </c>
      <c r="B200" s="120">
        <v>42147</v>
      </c>
      <c r="C200" s="116" t="s">
        <v>537</v>
      </c>
      <c r="D200" s="116" t="s">
        <v>594</v>
      </c>
      <c r="E200" s="116" t="s">
        <v>312</v>
      </c>
      <c r="F200" s="116" t="s">
        <v>539</v>
      </c>
      <c r="G200" s="116" t="s">
        <v>593</v>
      </c>
      <c r="H200" s="116">
        <f t="shared" si="16"/>
        <v>2</v>
      </c>
      <c r="I200" s="116" t="s">
        <v>161</v>
      </c>
      <c r="J200" s="116" t="s">
        <v>209</v>
      </c>
      <c r="K200" s="116">
        <v>5</v>
      </c>
      <c r="L200" s="116"/>
      <c r="M200" s="116" t="s">
        <v>210</v>
      </c>
      <c r="N200" s="116" t="s">
        <v>200</v>
      </c>
      <c r="O200" s="116">
        <f t="shared" si="17"/>
        <v>2015</v>
      </c>
      <c r="P200" s="116">
        <f t="shared" si="18"/>
        <v>5</v>
      </c>
    </row>
    <row r="201" spans="1:16" x14ac:dyDescent="0.2">
      <c r="A201" s="116" t="str">
        <f t="shared" si="15"/>
        <v>David Mullin</v>
      </c>
      <c r="B201" s="120">
        <v>42238</v>
      </c>
      <c r="C201" s="116" t="s">
        <v>545</v>
      </c>
      <c r="D201" s="116" t="s">
        <v>1457</v>
      </c>
      <c r="E201" s="116"/>
      <c r="F201" s="116" t="s">
        <v>313</v>
      </c>
      <c r="G201" s="116" t="s">
        <v>1459</v>
      </c>
      <c r="H201" s="116">
        <f t="shared" si="16"/>
        <v>1</v>
      </c>
      <c r="I201" s="116" t="s">
        <v>161</v>
      </c>
      <c r="J201" s="116" t="s">
        <v>209</v>
      </c>
      <c r="K201" s="116"/>
      <c r="L201" s="116"/>
      <c r="M201" s="116"/>
      <c r="N201" s="116" t="s">
        <v>200</v>
      </c>
      <c r="O201" s="116">
        <f t="shared" si="17"/>
        <v>2015</v>
      </c>
      <c r="P201" s="116">
        <f t="shared" si="18"/>
        <v>8</v>
      </c>
    </row>
    <row r="202" spans="1:16" x14ac:dyDescent="0.2">
      <c r="A202" s="116" t="str">
        <f t="shared" si="15"/>
        <v>David Mullin</v>
      </c>
      <c r="B202" s="120">
        <v>41552</v>
      </c>
      <c r="C202" s="116" t="s">
        <v>310</v>
      </c>
      <c r="D202" s="116" t="s">
        <v>311</v>
      </c>
      <c r="E202" s="116" t="s">
        <v>312</v>
      </c>
      <c r="F202" s="116" t="s">
        <v>313</v>
      </c>
      <c r="G202" s="116" t="s">
        <v>595</v>
      </c>
      <c r="H202" s="116">
        <f t="shared" si="16"/>
        <v>1</v>
      </c>
      <c r="I202" s="116" t="s">
        <v>161</v>
      </c>
      <c r="J202" s="116" t="s">
        <v>209</v>
      </c>
      <c r="K202" s="116"/>
      <c r="L202" s="116"/>
      <c r="M202" s="116" t="s">
        <v>210</v>
      </c>
      <c r="N202" s="116" t="s">
        <v>317</v>
      </c>
      <c r="O202" s="116">
        <f t="shared" si="17"/>
        <v>2013</v>
      </c>
      <c r="P202" s="116">
        <f t="shared" si="18"/>
        <v>10</v>
      </c>
    </row>
    <row r="203" spans="1:16" x14ac:dyDescent="0.2">
      <c r="A203" s="116" t="str">
        <f t="shared" si="15"/>
        <v>David Mullin</v>
      </c>
      <c r="B203" s="120">
        <v>41729</v>
      </c>
      <c r="C203" s="116" t="s">
        <v>410</v>
      </c>
      <c r="D203" s="116" t="s">
        <v>411</v>
      </c>
      <c r="E203" s="116" t="s">
        <v>312</v>
      </c>
      <c r="F203" s="116" t="s">
        <v>313</v>
      </c>
      <c r="G203" s="116" t="s">
        <v>595</v>
      </c>
      <c r="H203" s="116">
        <f t="shared" si="16"/>
        <v>2</v>
      </c>
      <c r="I203" s="116" t="s">
        <v>161</v>
      </c>
      <c r="J203" s="116" t="s">
        <v>209</v>
      </c>
      <c r="K203" s="116">
        <v>4</v>
      </c>
      <c r="L203" s="116"/>
      <c r="M203" s="116" t="s">
        <v>210</v>
      </c>
      <c r="N203" s="116" t="s">
        <v>317</v>
      </c>
      <c r="O203" s="116">
        <f t="shared" si="17"/>
        <v>2014</v>
      </c>
      <c r="P203" s="116">
        <f t="shared" si="18"/>
        <v>3</v>
      </c>
    </row>
    <row r="204" spans="1:16" x14ac:dyDescent="0.2">
      <c r="A204" s="116" t="str">
        <f t="shared" si="15"/>
        <v>David Mullin</v>
      </c>
      <c r="B204" s="120">
        <v>41825</v>
      </c>
      <c r="C204" s="116" t="s">
        <v>320</v>
      </c>
      <c r="D204" s="116" t="s">
        <v>448</v>
      </c>
      <c r="E204" s="116" t="s">
        <v>312</v>
      </c>
      <c r="F204" s="116" t="s">
        <v>313</v>
      </c>
      <c r="G204" s="116" t="s">
        <v>595</v>
      </c>
      <c r="H204" s="116">
        <f t="shared" si="16"/>
        <v>3</v>
      </c>
      <c r="I204" s="116" t="s">
        <v>161</v>
      </c>
      <c r="J204" s="116" t="s">
        <v>209</v>
      </c>
      <c r="K204" s="116">
        <v>5</v>
      </c>
      <c r="L204" s="116"/>
      <c r="M204" s="116" t="s">
        <v>210</v>
      </c>
      <c r="N204" s="116" t="s">
        <v>317</v>
      </c>
      <c r="O204" s="116">
        <f t="shared" si="17"/>
        <v>2014</v>
      </c>
      <c r="P204" s="116">
        <f t="shared" si="18"/>
        <v>7</v>
      </c>
    </row>
    <row r="205" spans="1:16" x14ac:dyDescent="0.2">
      <c r="A205" s="116" t="str">
        <f t="shared" si="15"/>
        <v>David Mullin</v>
      </c>
      <c r="B205" s="120">
        <v>41965</v>
      </c>
      <c r="C205" s="116" t="s">
        <v>520</v>
      </c>
      <c r="D205" s="116" t="s">
        <v>596</v>
      </c>
      <c r="E205" s="116" t="s">
        <v>313</v>
      </c>
      <c r="F205" s="116" t="s">
        <v>313</v>
      </c>
      <c r="G205" s="116" t="s">
        <v>597</v>
      </c>
      <c r="H205" s="116">
        <f t="shared" si="16"/>
        <v>1</v>
      </c>
      <c r="I205" s="116" t="s">
        <v>161</v>
      </c>
      <c r="J205" s="116" t="s">
        <v>209</v>
      </c>
      <c r="K205" s="116">
        <v>5</v>
      </c>
      <c r="L205" s="116"/>
      <c r="M205" s="116" t="s">
        <v>210</v>
      </c>
      <c r="N205" s="116" t="s">
        <v>317</v>
      </c>
      <c r="O205" s="116">
        <f t="shared" si="17"/>
        <v>2014</v>
      </c>
      <c r="P205" s="116">
        <f t="shared" si="18"/>
        <v>11</v>
      </c>
    </row>
    <row r="206" spans="1:16" x14ac:dyDescent="0.2">
      <c r="A206" s="116" t="str">
        <f t="shared" si="15"/>
        <v>David Mullin</v>
      </c>
      <c r="B206" s="120">
        <v>42077</v>
      </c>
      <c r="C206" s="116" t="s">
        <v>326</v>
      </c>
      <c r="D206" s="116" t="s">
        <v>598</v>
      </c>
      <c r="E206" s="116" t="s">
        <v>328</v>
      </c>
      <c r="F206" s="116" t="s">
        <v>329</v>
      </c>
      <c r="G206" s="116" t="s">
        <v>597</v>
      </c>
      <c r="H206" s="116">
        <f t="shared" si="16"/>
        <v>2</v>
      </c>
      <c r="I206" s="116" t="s">
        <v>161</v>
      </c>
      <c r="J206" s="116" t="s">
        <v>209</v>
      </c>
      <c r="K206" s="116">
        <v>5</v>
      </c>
      <c r="L206" s="116"/>
      <c r="M206" s="116" t="s">
        <v>210</v>
      </c>
      <c r="N206" s="116" t="s">
        <v>200</v>
      </c>
      <c r="O206" s="116">
        <f t="shared" si="17"/>
        <v>2015</v>
      </c>
      <c r="P206" s="116">
        <f t="shared" si="18"/>
        <v>3</v>
      </c>
    </row>
    <row r="207" spans="1:16" x14ac:dyDescent="0.2">
      <c r="A207" s="116" t="str">
        <f t="shared" si="15"/>
        <v>David Mullin</v>
      </c>
      <c r="B207" s="117">
        <v>42469</v>
      </c>
      <c r="C207" t="s">
        <v>1753</v>
      </c>
      <c r="D207" t="s">
        <v>1687</v>
      </c>
      <c r="F207" t="s">
        <v>1461</v>
      </c>
      <c r="G207" t="s">
        <v>597</v>
      </c>
      <c r="H207" s="116">
        <f t="shared" si="16"/>
        <v>3</v>
      </c>
      <c r="I207" t="s">
        <v>161</v>
      </c>
      <c r="J207" t="s">
        <v>209</v>
      </c>
      <c r="M207" t="s">
        <v>210</v>
      </c>
      <c r="N207" t="s">
        <v>200</v>
      </c>
      <c r="O207" s="116">
        <f t="shared" si="17"/>
        <v>2016</v>
      </c>
      <c r="P207" s="116">
        <f t="shared" si="18"/>
        <v>4</v>
      </c>
    </row>
    <row r="208" spans="1:16" x14ac:dyDescent="0.2">
      <c r="A208" s="116" t="str">
        <f t="shared" si="15"/>
        <v>David Mullin</v>
      </c>
      <c r="B208" s="120">
        <v>41854</v>
      </c>
      <c r="C208" s="116" t="s">
        <v>371</v>
      </c>
      <c r="D208" s="116" t="s">
        <v>377</v>
      </c>
      <c r="E208" s="116"/>
      <c r="F208" s="116" t="s">
        <v>373</v>
      </c>
      <c r="G208" s="116" t="s">
        <v>599</v>
      </c>
      <c r="H208" s="116">
        <f t="shared" si="16"/>
        <v>1</v>
      </c>
      <c r="I208" s="116"/>
      <c r="J208" s="116" t="s">
        <v>100</v>
      </c>
      <c r="K208" s="116"/>
      <c r="L208" s="116"/>
      <c r="M208" s="116"/>
      <c r="N208" s="116"/>
      <c r="O208" s="116">
        <f t="shared" si="17"/>
        <v>2014</v>
      </c>
      <c r="P208" s="116">
        <f t="shared" si="18"/>
        <v>8</v>
      </c>
    </row>
    <row r="209" spans="1:16" x14ac:dyDescent="0.2">
      <c r="A209" s="116" t="str">
        <f t="shared" si="15"/>
        <v>David Mullin</v>
      </c>
      <c r="B209" s="120">
        <v>41854</v>
      </c>
      <c r="C209" s="116" t="s">
        <v>371</v>
      </c>
      <c r="D209" s="116" t="s">
        <v>377</v>
      </c>
      <c r="E209" s="116"/>
      <c r="F209" s="116" t="s">
        <v>425</v>
      </c>
      <c r="G209" s="116" t="s">
        <v>599</v>
      </c>
      <c r="H209" s="116">
        <f t="shared" si="16"/>
        <v>2</v>
      </c>
      <c r="I209" s="116"/>
      <c r="J209" s="116" t="s">
        <v>100</v>
      </c>
      <c r="K209" s="116"/>
      <c r="L209" s="116"/>
      <c r="M209" s="116"/>
      <c r="N209" s="116"/>
      <c r="O209" s="116">
        <f t="shared" si="17"/>
        <v>2014</v>
      </c>
      <c r="P209" s="116">
        <f t="shared" si="18"/>
        <v>8</v>
      </c>
    </row>
    <row r="210" spans="1:16" x14ac:dyDescent="0.2">
      <c r="A210" s="116" t="str">
        <f t="shared" si="15"/>
        <v>David Mullin</v>
      </c>
      <c r="B210" s="120">
        <v>41867</v>
      </c>
      <c r="C210" s="116" t="s">
        <v>545</v>
      </c>
      <c r="D210" s="116" t="s">
        <v>546</v>
      </c>
      <c r="E210" s="116"/>
      <c r="F210" s="116" t="s">
        <v>313</v>
      </c>
      <c r="G210" s="116" t="s">
        <v>599</v>
      </c>
      <c r="H210" s="116">
        <f t="shared" si="16"/>
        <v>3</v>
      </c>
      <c r="I210" s="116" t="s">
        <v>161</v>
      </c>
      <c r="J210" s="116" t="s">
        <v>209</v>
      </c>
      <c r="K210" s="116"/>
      <c r="L210" s="116"/>
      <c r="M210" s="116"/>
      <c r="N210" s="116" t="s">
        <v>317</v>
      </c>
      <c r="O210" s="116">
        <f t="shared" si="17"/>
        <v>2014</v>
      </c>
      <c r="P210" s="116">
        <f t="shared" si="18"/>
        <v>8</v>
      </c>
    </row>
    <row r="211" spans="1:16" x14ac:dyDescent="0.2">
      <c r="A211" s="116" t="str">
        <f t="shared" si="15"/>
        <v>David Mullin</v>
      </c>
      <c r="B211" s="120">
        <v>42091</v>
      </c>
      <c r="C211" s="116" t="s">
        <v>445</v>
      </c>
      <c r="D211" s="116" t="s">
        <v>395</v>
      </c>
      <c r="E211" s="116" t="s">
        <v>312</v>
      </c>
      <c r="F211" s="116" t="s">
        <v>446</v>
      </c>
      <c r="G211" s="116" t="s">
        <v>600</v>
      </c>
      <c r="H211" s="116">
        <f t="shared" si="16"/>
        <v>1</v>
      </c>
      <c r="I211" s="116" t="s">
        <v>161</v>
      </c>
      <c r="J211" s="116" t="s">
        <v>209</v>
      </c>
      <c r="K211" s="116">
        <v>5</v>
      </c>
      <c r="L211" s="116"/>
      <c r="M211" s="116" t="s">
        <v>210</v>
      </c>
      <c r="N211" s="116" t="s">
        <v>200</v>
      </c>
      <c r="O211" s="116">
        <f t="shared" si="17"/>
        <v>2015</v>
      </c>
      <c r="P211" s="116">
        <f t="shared" si="18"/>
        <v>3</v>
      </c>
    </row>
    <row r="212" spans="1:16" x14ac:dyDescent="0.2">
      <c r="A212" s="116" t="str">
        <f t="shared" si="15"/>
        <v>David Mullin</v>
      </c>
      <c r="B212" s="120">
        <v>42140</v>
      </c>
      <c r="C212" s="116" t="s">
        <v>450</v>
      </c>
      <c r="D212" s="116" t="s">
        <v>456</v>
      </c>
      <c r="E212" s="116" t="s">
        <v>583</v>
      </c>
      <c r="F212" s="116" t="s">
        <v>343</v>
      </c>
      <c r="G212" s="116" t="s">
        <v>601</v>
      </c>
      <c r="H212" s="116">
        <f t="shared" si="16"/>
        <v>1</v>
      </c>
      <c r="I212" s="116" t="s">
        <v>161</v>
      </c>
      <c r="J212" s="116" t="s">
        <v>209</v>
      </c>
      <c r="K212" s="116">
        <v>5</v>
      </c>
      <c r="L212" s="116"/>
      <c r="M212" s="116" t="s">
        <v>210</v>
      </c>
      <c r="N212" s="116" t="s">
        <v>200</v>
      </c>
      <c r="O212" s="116">
        <f t="shared" si="17"/>
        <v>2015</v>
      </c>
      <c r="P212" s="116">
        <f t="shared" si="18"/>
        <v>5</v>
      </c>
    </row>
    <row r="213" spans="1:16" x14ac:dyDescent="0.2">
      <c r="A213" s="116" t="str">
        <f t="shared" si="15"/>
        <v>David Mullin</v>
      </c>
      <c r="B213" s="120">
        <v>42161</v>
      </c>
      <c r="C213" s="116" t="s">
        <v>541</v>
      </c>
      <c r="D213" s="116" t="s">
        <v>602</v>
      </c>
      <c r="E213" s="116"/>
      <c r="F213" s="116" t="s">
        <v>313</v>
      </c>
      <c r="G213" s="116" t="s">
        <v>601</v>
      </c>
      <c r="H213" s="116">
        <f t="shared" si="16"/>
        <v>2</v>
      </c>
      <c r="I213" s="116" t="s">
        <v>161</v>
      </c>
      <c r="J213" s="116" t="s">
        <v>209</v>
      </c>
      <c r="K213" s="116">
        <v>5</v>
      </c>
      <c r="L213" s="116"/>
      <c r="M213" s="116" t="s">
        <v>210</v>
      </c>
      <c r="N213" s="116" t="s">
        <v>200</v>
      </c>
      <c r="O213" s="116">
        <f t="shared" si="17"/>
        <v>2015</v>
      </c>
      <c r="P213" s="116">
        <f t="shared" si="18"/>
        <v>6</v>
      </c>
    </row>
    <row r="214" spans="1:16" x14ac:dyDescent="0.2">
      <c r="A214" s="116" t="str">
        <f t="shared" ref="A214:A245" si="19">IF(I214="",TRIM(J214),CONCATENATE(TRIM(J214)," ",TRIM(I214)))</f>
        <v>David Mullin</v>
      </c>
      <c r="B214" s="120">
        <v>42049</v>
      </c>
      <c r="C214" s="116" t="s">
        <v>553</v>
      </c>
      <c r="D214" s="116" t="s">
        <v>603</v>
      </c>
      <c r="E214" s="116"/>
      <c r="F214" s="116" t="s">
        <v>313</v>
      </c>
      <c r="G214" s="116" t="s">
        <v>604</v>
      </c>
      <c r="H214" s="116">
        <f t="shared" si="16"/>
        <v>1</v>
      </c>
      <c r="I214" s="116" t="s">
        <v>161</v>
      </c>
      <c r="J214" s="116" t="s">
        <v>209</v>
      </c>
      <c r="K214" s="116">
        <v>5</v>
      </c>
      <c r="L214" s="116"/>
      <c r="M214" s="116" t="s">
        <v>210</v>
      </c>
      <c r="N214" s="116" t="s">
        <v>200</v>
      </c>
      <c r="O214" s="116">
        <f t="shared" si="17"/>
        <v>2015</v>
      </c>
      <c r="P214" s="116">
        <f t="shared" si="18"/>
        <v>2</v>
      </c>
    </row>
    <row r="215" spans="1:16" x14ac:dyDescent="0.2">
      <c r="A215" s="116" t="str">
        <f t="shared" si="19"/>
        <v>David Mullin</v>
      </c>
      <c r="B215" s="120">
        <v>42077</v>
      </c>
      <c r="C215" s="116" t="s">
        <v>326</v>
      </c>
      <c r="D215" s="116" t="s">
        <v>456</v>
      </c>
      <c r="E215" s="116" t="s">
        <v>328</v>
      </c>
      <c r="F215" s="116" t="s">
        <v>329</v>
      </c>
      <c r="G215" s="116" t="s">
        <v>604</v>
      </c>
      <c r="H215" s="116">
        <f t="shared" si="16"/>
        <v>2</v>
      </c>
      <c r="I215" s="116" t="s">
        <v>161</v>
      </c>
      <c r="J215" s="116" t="s">
        <v>209</v>
      </c>
      <c r="K215" s="116">
        <v>5</v>
      </c>
      <c r="L215" s="116"/>
      <c r="M215" s="116" t="s">
        <v>210</v>
      </c>
      <c r="N215" s="116" t="s">
        <v>200</v>
      </c>
      <c r="O215" s="116">
        <f t="shared" si="17"/>
        <v>2015</v>
      </c>
      <c r="P215" s="116">
        <f t="shared" si="18"/>
        <v>3</v>
      </c>
    </row>
    <row r="216" spans="1:16" x14ac:dyDescent="0.2">
      <c r="A216" s="116" t="str">
        <f t="shared" si="19"/>
        <v>David Mullin</v>
      </c>
      <c r="B216" s="120">
        <v>41818</v>
      </c>
      <c r="C216" s="116" t="s">
        <v>562</v>
      </c>
      <c r="D216" s="116" t="s">
        <v>533</v>
      </c>
      <c r="E216" s="116" t="s">
        <v>564</v>
      </c>
      <c r="F216" s="116" t="s">
        <v>313</v>
      </c>
      <c r="G216" s="116" t="s">
        <v>605</v>
      </c>
      <c r="H216" s="116">
        <f t="shared" si="16"/>
        <v>1</v>
      </c>
      <c r="I216" s="116" t="s">
        <v>161</v>
      </c>
      <c r="J216" s="116" t="s">
        <v>209</v>
      </c>
      <c r="K216" s="116">
        <v>5</v>
      </c>
      <c r="L216" s="116"/>
      <c r="M216" s="116" t="s">
        <v>210</v>
      </c>
      <c r="N216" s="116" t="s">
        <v>317</v>
      </c>
      <c r="O216" s="116">
        <f t="shared" si="17"/>
        <v>2014</v>
      </c>
      <c r="P216" s="116">
        <f t="shared" si="18"/>
        <v>6</v>
      </c>
    </row>
    <row r="217" spans="1:16" x14ac:dyDescent="0.2">
      <c r="A217" s="116" t="str">
        <f t="shared" si="19"/>
        <v>David Mullin</v>
      </c>
      <c r="B217" s="120">
        <v>41846</v>
      </c>
      <c r="C217" s="116" t="s">
        <v>549</v>
      </c>
      <c r="D217" s="116" t="s">
        <v>606</v>
      </c>
      <c r="E217" s="116"/>
      <c r="F217" s="116" t="s">
        <v>313</v>
      </c>
      <c r="G217" s="116" t="s">
        <v>607</v>
      </c>
      <c r="H217" s="116">
        <f t="shared" si="16"/>
        <v>1</v>
      </c>
      <c r="I217" s="116" t="s">
        <v>161</v>
      </c>
      <c r="J217" s="116" t="s">
        <v>209</v>
      </c>
      <c r="K217" s="116"/>
      <c r="L217" s="116"/>
      <c r="M217" s="116" t="s">
        <v>210</v>
      </c>
      <c r="N217" s="116" t="s">
        <v>317</v>
      </c>
      <c r="O217" s="116">
        <f t="shared" si="17"/>
        <v>2014</v>
      </c>
      <c r="P217" s="116">
        <f t="shared" si="18"/>
        <v>7</v>
      </c>
    </row>
    <row r="218" spans="1:16" x14ac:dyDescent="0.2">
      <c r="A218" s="116" t="str">
        <f t="shared" si="19"/>
        <v>David Mullin</v>
      </c>
      <c r="B218" s="120">
        <v>41854</v>
      </c>
      <c r="C218" s="116" t="s">
        <v>371</v>
      </c>
      <c r="D218" s="116" t="s">
        <v>377</v>
      </c>
      <c r="E218" s="116"/>
      <c r="F218" s="116" t="s">
        <v>425</v>
      </c>
      <c r="G218" s="116" t="s">
        <v>607</v>
      </c>
      <c r="H218" s="116">
        <f t="shared" si="16"/>
        <v>2</v>
      </c>
      <c r="I218" s="116"/>
      <c r="J218" s="116" t="s">
        <v>100</v>
      </c>
      <c r="K218" s="116"/>
      <c r="L218" s="116"/>
      <c r="M218" s="116"/>
      <c r="N218" s="116"/>
      <c r="O218" s="116">
        <f t="shared" si="17"/>
        <v>2014</v>
      </c>
      <c r="P218" s="116">
        <f t="shared" si="18"/>
        <v>8</v>
      </c>
    </row>
    <row r="219" spans="1:16" x14ac:dyDescent="0.2">
      <c r="A219" s="116" t="str">
        <f t="shared" si="19"/>
        <v>David Mullin</v>
      </c>
      <c r="B219" s="120">
        <v>41552</v>
      </c>
      <c r="C219" s="116" t="s">
        <v>310</v>
      </c>
      <c r="D219" s="116" t="s">
        <v>311</v>
      </c>
      <c r="E219" s="116" t="s">
        <v>312</v>
      </c>
      <c r="F219" s="116" t="s">
        <v>313</v>
      </c>
      <c r="G219" s="116" t="s">
        <v>608</v>
      </c>
      <c r="H219" s="116">
        <f t="shared" si="16"/>
        <v>1</v>
      </c>
      <c r="I219" s="116" t="s">
        <v>161</v>
      </c>
      <c r="J219" s="116" t="s">
        <v>209</v>
      </c>
      <c r="K219" s="116"/>
      <c r="L219" s="116"/>
      <c r="M219" s="116" t="s">
        <v>210</v>
      </c>
      <c r="N219" s="116" t="s">
        <v>317</v>
      </c>
      <c r="O219" s="116">
        <f t="shared" si="17"/>
        <v>2013</v>
      </c>
      <c r="P219" s="116">
        <f t="shared" si="18"/>
        <v>10</v>
      </c>
    </row>
    <row r="220" spans="1:16" x14ac:dyDescent="0.2">
      <c r="A220" s="116" t="str">
        <f t="shared" si="19"/>
        <v>David Mullin</v>
      </c>
      <c r="B220" s="117">
        <v>42469</v>
      </c>
      <c r="C220" t="s">
        <v>1753</v>
      </c>
      <c r="D220" t="s">
        <v>1756</v>
      </c>
      <c r="F220" t="s">
        <v>1461</v>
      </c>
      <c r="G220" t="s">
        <v>1758</v>
      </c>
      <c r="H220" s="116">
        <f t="shared" si="16"/>
        <v>1</v>
      </c>
      <c r="I220" t="s">
        <v>161</v>
      </c>
      <c r="J220" t="s">
        <v>209</v>
      </c>
      <c r="M220" t="s">
        <v>210</v>
      </c>
      <c r="N220" t="s">
        <v>200</v>
      </c>
      <c r="O220" s="116">
        <f t="shared" si="17"/>
        <v>2016</v>
      </c>
      <c r="P220" s="116">
        <f t="shared" si="18"/>
        <v>4</v>
      </c>
    </row>
    <row r="221" spans="1:16" x14ac:dyDescent="0.2">
      <c r="A221" s="116" t="str">
        <f t="shared" si="19"/>
        <v>David Mullin</v>
      </c>
      <c r="B221" s="120">
        <v>41909</v>
      </c>
      <c r="C221" s="120" t="s">
        <v>505</v>
      </c>
      <c r="D221" s="116" t="s">
        <v>506</v>
      </c>
      <c r="E221" s="116"/>
      <c r="F221" s="116" t="s">
        <v>313</v>
      </c>
      <c r="G221" s="116" t="s">
        <v>609</v>
      </c>
      <c r="H221" s="116">
        <f t="shared" si="16"/>
        <v>1</v>
      </c>
      <c r="I221" s="116" t="s">
        <v>161</v>
      </c>
      <c r="J221" s="116" t="s">
        <v>209</v>
      </c>
      <c r="K221" s="116"/>
      <c r="L221" s="116"/>
      <c r="M221" s="116" t="s">
        <v>210</v>
      </c>
      <c r="N221" s="116" t="s">
        <v>317</v>
      </c>
      <c r="O221" s="116">
        <f t="shared" si="17"/>
        <v>2014</v>
      </c>
      <c r="P221" s="116">
        <f t="shared" si="18"/>
        <v>9</v>
      </c>
    </row>
    <row r="222" spans="1:16" x14ac:dyDescent="0.2">
      <c r="A222" s="116" t="str">
        <f t="shared" si="19"/>
        <v>David Mullin</v>
      </c>
      <c r="B222" s="120">
        <v>41818</v>
      </c>
      <c r="C222" s="116" t="s">
        <v>562</v>
      </c>
      <c r="D222" s="116" t="s">
        <v>563</v>
      </c>
      <c r="E222" s="116" t="s">
        <v>564</v>
      </c>
      <c r="F222" s="116" t="s">
        <v>313</v>
      </c>
      <c r="G222" s="116" t="s">
        <v>610</v>
      </c>
      <c r="H222" s="116">
        <f t="shared" si="16"/>
        <v>1</v>
      </c>
      <c r="I222" s="116" t="s">
        <v>161</v>
      </c>
      <c r="J222" s="116" t="s">
        <v>209</v>
      </c>
      <c r="K222" s="116">
        <v>5</v>
      </c>
      <c r="L222" s="116"/>
      <c r="M222" s="116" t="s">
        <v>210</v>
      </c>
      <c r="N222" s="116" t="s">
        <v>317</v>
      </c>
      <c r="O222" s="116">
        <f t="shared" si="17"/>
        <v>2014</v>
      </c>
      <c r="P222" s="116">
        <f t="shared" si="18"/>
        <v>6</v>
      </c>
    </row>
    <row r="223" spans="1:16" x14ac:dyDescent="0.2">
      <c r="A223" s="116" t="str">
        <f t="shared" si="19"/>
        <v>David Mullin</v>
      </c>
      <c r="B223" s="117">
        <v>42525</v>
      </c>
      <c r="C223" t="s">
        <v>703</v>
      </c>
      <c r="D223" t="s">
        <v>1802</v>
      </c>
      <c r="F223" t="s">
        <v>313</v>
      </c>
      <c r="G223" t="s">
        <v>1804</v>
      </c>
      <c r="H223" s="116">
        <f t="shared" si="16"/>
        <v>1</v>
      </c>
      <c r="I223" t="s">
        <v>161</v>
      </c>
      <c r="J223" t="s">
        <v>209</v>
      </c>
      <c r="M223" t="s">
        <v>210</v>
      </c>
      <c r="N223" t="s">
        <v>200</v>
      </c>
      <c r="O223" s="116">
        <f t="shared" si="17"/>
        <v>2016</v>
      </c>
      <c r="P223" s="116">
        <f t="shared" si="18"/>
        <v>6</v>
      </c>
    </row>
    <row r="224" spans="1:16" x14ac:dyDescent="0.2">
      <c r="A224" s="116" t="str">
        <f t="shared" si="19"/>
        <v>David Mullin</v>
      </c>
      <c r="B224" s="117">
        <v>42588</v>
      </c>
      <c r="C224" t="s">
        <v>687</v>
      </c>
      <c r="D224" s="140" t="s">
        <v>1896</v>
      </c>
      <c r="E224" s="140"/>
      <c r="F224" s="143" t="s">
        <v>1461</v>
      </c>
      <c r="G224" s="140" t="s">
        <v>1897</v>
      </c>
      <c r="H224" s="116">
        <f t="shared" si="16"/>
        <v>2</v>
      </c>
      <c r="I224" s="140" t="s">
        <v>161</v>
      </c>
      <c r="J224" s="140" t="s">
        <v>209</v>
      </c>
      <c r="K224" s="140"/>
      <c r="L224" s="140"/>
      <c r="M224" s="140"/>
      <c r="N224" s="140" t="s">
        <v>200</v>
      </c>
      <c r="O224" s="116">
        <f t="shared" si="17"/>
        <v>2016</v>
      </c>
      <c r="P224" s="116">
        <f t="shared" si="18"/>
        <v>8</v>
      </c>
    </row>
    <row r="225" spans="1:16" x14ac:dyDescent="0.2">
      <c r="A225" s="116" t="str">
        <f t="shared" si="19"/>
        <v>David Mullin</v>
      </c>
      <c r="B225" s="120">
        <v>42070</v>
      </c>
      <c r="C225" s="116" t="s">
        <v>429</v>
      </c>
      <c r="D225" s="116" t="s">
        <v>611</v>
      </c>
      <c r="E225" s="116" t="s">
        <v>431</v>
      </c>
      <c r="F225" s="116" t="s">
        <v>313</v>
      </c>
      <c r="G225" s="116" t="s">
        <v>612</v>
      </c>
      <c r="H225" s="116">
        <f t="shared" si="16"/>
        <v>1</v>
      </c>
      <c r="I225" s="116" t="s">
        <v>161</v>
      </c>
      <c r="J225" s="116" t="s">
        <v>209</v>
      </c>
      <c r="K225" s="116">
        <v>5</v>
      </c>
      <c r="L225" s="116"/>
      <c r="M225" s="116" t="s">
        <v>210</v>
      </c>
      <c r="N225" s="116" t="s">
        <v>200</v>
      </c>
      <c r="O225" s="116">
        <f t="shared" si="17"/>
        <v>2015</v>
      </c>
      <c r="P225" s="116">
        <f t="shared" si="18"/>
        <v>3</v>
      </c>
    </row>
    <row r="226" spans="1:16" x14ac:dyDescent="0.2">
      <c r="A226" s="116" t="str">
        <f t="shared" si="19"/>
        <v>David Mullin</v>
      </c>
      <c r="B226" s="120">
        <v>41944</v>
      </c>
      <c r="C226" s="116" t="s">
        <v>310</v>
      </c>
      <c r="D226" s="116" t="s">
        <v>579</v>
      </c>
      <c r="E226" s="116" t="s">
        <v>528</v>
      </c>
      <c r="F226" s="116" t="s">
        <v>529</v>
      </c>
      <c r="G226" s="116" t="s">
        <v>613</v>
      </c>
      <c r="H226" s="116">
        <f t="shared" si="16"/>
        <v>1</v>
      </c>
      <c r="I226" s="116" t="s">
        <v>161</v>
      </c>
      <c r="J226" s="116" t="s">
        <v>209</v>
      </c>
      <c r="K226" s="116">
        <v>5</v>
      </c>
      <c r="L226" s="116"/>
      <c r="M226" s="116" t="s">
        <v>210</v>
      </c>
      <c r="N226" s="116" t="s">
        <v>317</v>
      </c>
      <c r="O226" s="116">
        <f t="shared" si="17"/>
        <v>2014</v>
      </c>
      <c r="P226" s="116">
        <f t="shared" si="18"/>
        <v>11</v>
      </c>
    </row>
    <row r="227" spans="1:16" x14ac:dyDescent="0.2">
      <c r="A227" s="116" t="str">
        <f t="shared" si="19"/>
        <v>David Mullin</v>
      </c>
      <c r="B227" s="120">
        <v>41916</v>
      </c>
      <c r="C227" s="116" t="s">
        <v>535</v>
      </c>
      <c r="D227" s="116" t="s">
        <v>614</v>
      </c>
      <c r="E227" s="116"/>
      <c r="F227" s="116" t="s">
        <v>313</v>
      </c>
      <c r="G227" s="116" t="s">
        <v>615</v>
      </c>
      <c r="H227" s="116">
        <f t="shared" si="16"/>
        <v>1</v>
      </c>
      <c r="I227" s="116" t="s">
        <v>161</v>
      </c>
      <c r="J227" s="116" t="s">
        <v>209</v>
      </c>
      <c r="K227" s="116"/>
      <c r="L227" s="116"/>
      <c r="M227" s="116" t="s">
        <v>210</v>
      </c>
      <c r="N227" s="116" t="s">
        <v>317</v>
      </c>
      <c r="O227" s="116">
        <f t="shared" si="17"/>
        <v>2014</v>
      </c>
      <c r="P227" s="116">
        <f t="shared" si="18"/>
        <v>10</v>
      </c>
    </row>
    <row r="228" spans="1:16" x14ac:dyDescent="0.2">
      <c r="A228" s="116" t="str">
        <f t="shared" si="19"/>
        <v>David Mullin</v>
      </c>
      <c r="B228" s="120">
        <v>41825</v>
      </c>
      <c r="C228" s="116" t="s">
        <v>320</v>
      </c>
      <c r="D228" s="116" t="s">
        <v>321</v>
      </c>
      <c r="E228" s="116" t="s">
        <v>312</v>
      </c>
      <c r="F228" s="116" t="s">
        <v>313</v>
      </c>
      <c r="G228" s="116" t="s">
        <v>616</v>
      </c>
      <c r="H228" s="116">
        <f t="shared" si="16"/>
        <v>1</v>
      </c>
      <c r="I228" s="116" t="s">
        <v>161</v>
      </c>
      <c r="J228" s="116" t="s">
        <v>209</v>
      </c>
      <c r="K228" s="116">
        <v>5</v>
      </c>
      <c r="L228" s="116"/>
      <c r="M228" s="116" t="s">
        <v>210</v>
      </c>
      <c r="N228" s="116" t="s">
        <v>317</v>
      </c>
      <c r="O228" s="116">
        <f t="shared" si="17"/>
        <v>2014</v>
      </c>
      <c r="P228" s="116">
        <f t="shared" si="18"/>
        <v>7</v>
      </c>
    </row>
    <row r="229" spans="1:16" x14ac:dyDescent="0.2">
      <c r="A229" s="116" t="str">
        <f t="shared" si="19"/>
        <v>David Mullin</v>
      </c>
      <c r="B229" s="120">
        <v>42105</v>
      </c>
      <c r="C229" s="116" t="s">
        <v>513</v>
      </c>
      <c r="D229" s="116" t="s">
        <v>617</v>
      </c>
      <c r="E229" s="116"/>
      <c r="F229" s="116" t="s">
        <v>313</v>
      </c>
      <c r="G229" s="116" t="s">
        <v>618</v>
      </c>
      <c r="H229" s="116">
        <f t="shared" si="16"/>
        <v>1</v>
      </c>
      <c r="I229" s="116" t="s">
        <v>161</v>
      </c>
      <c r="J229" s="116" t="s">
        <v>209</v>
      </c>
      <c r="K229" s="116">
        <v>5</v>
      </c>
      <c r="L229" s="116"/>
      <c r="M229" s="116"/>
      <c r="N229" s="116" t="s">
        <v>200</v>
      </c>
      <c r="O229" s="116">
        <f t="shared" si="17"/>
        <v>2015</v>
      </c>
      <c r="P229" s="116">
        <f t="shared" si="18"/>
        <v>4</v>
      </c>
    </row>
    <row r="230" spans="1:16" x14ac:dyDescent="0.2">
      <c r="A230" s="116" t="str">
        <f t="shared" si="19"/>
        <v>David Mullin</v>
      </c>
      <c r="B230" s="120">
        <v>42133</v>
      </c>
      <c r="C230" s="116" t="s">
        <v>426</v>
      </c>
      <c r="D230" s="116" t="s">
        <v>395</v>
      </c>
      <c r="E230" s="116" t="s">
        <v>312</v>
      </c>
      <c r="F230" s="116" t="s">
        <v>313</v>
      </c>
      <c r="G230" s="116" t="s">
        <v>618</v>
      </c>
      <c r="H230" s="116">
        <f t="shared" si="16"/>
        <v>2</v>
      </c>
      <c r="I230" s="116" t="s">
        <v>161</v>
      </c>
      <c r="J230" s="116" t="s">
        <v>209</v>
      </c>
      <c r="K230" s="116">
        <v>5</v>
      </c>
      <c r="L230" s="116"/>
      <c r="M230" s="116" t="s">
        <v>210</v>
      </c>
      <c r="N230" s="116" t="s">
        <v>200</v>
      </c>
      <c r="O230" s="116">
        <f t="shared" si="17"/>
        <v>2015</v>
      </c>
      <c r="P230" s="116">
        <f t="shared" si="18"/>
        <v>5</v>
      </c>
    </row>
    <row r="231" spans="1:16" x14ac:dyDescent="0.2">
      <c r="A231" s="116" t="str">
        <f t="shared" si="19"/>
        <v>David Mullin</v>
      </c>
      <c r="B231" s="120">
        <v>42161</v>
      </c>
      <c r="C231" s="116" t="s">
        <v>541</v>
      </c>
      <c r="D231" s="116" t="s">
        <v>602</v>
      </c>
      <c r="E231" s="116"/>
      <c r="F231" s="116" t="s">
        <v>313</v>
      </c>
      <c r="G231" s="116" t="s">
        <v>618</v>
      </c>
      <c r="H231" s="116">
        <f t="shared" si="16"/>
        <v>3</v>
      </c>
      <c r="I231" s="116" t="s">
        <v>161</v>
      </c>
      <c r="J231" s="116" t="s">
        <v>209</v>
      </c>
      <c r="K231" s="116">
        <v>5</v>
      </c>
      <c r="L231" s="116"/>
      <c r="M231" s="116" t="s">
        <v>210</v>
      </c>
      <c r="N231" s="116" t="s">
        <v>200</v>
      </c>
      <c r="O231" s="116">
        <f t="shared" si="17"/>
        <v>2015</v>
      </c>
      <c r="P231" s="116">
        <f t="shared" si="18"/>
        <v>6</v>
      </c>
    </row>
    <row r="232" spans="1:16" x14ac:dyDescent="0.2">
      <c r="A232" s="116" t="str">
        <f t="shared" si="19"/>
        <v>David Mullin</v>
      </c>
      <c r="B232" s="120">
        <v>42077</v>
      </c>
      <c r="C232" s="116" t="s">
        <v>326</v>
      </c>
      <c r="D232" s="116" t="s">
        <v>576</v>
      </c>
      <c r="E232" s="116" t="s">
        <v>328</v>
      </c>
      <c r="F232" s="116" t="s">
        <v>329</v>
      </c>
      <c r="G232" s="116" t="s">
        <v>619</v>
      </c>
      <c r="H232" s="116">
        <f t="shared" si="16"/>
        <v>1</v>
      </c>
      <c r="I232" s="116" t="s">
        <v>161</v>
      </c>
      <c r="J232" s="116" t="s">
        <v>209</v>
      </c>
      <c r="K232" s="116">
        <v>5</v>
      </c>
      <c r="L232" s="116"/>
      <c r="M232" s="116" t="s">
        <v>210</v>
      </c>
      <c r="N232" s="116" t="s">
        <v>200</v>
      </c>
      <c r="O232" s="116">
        <f t="shared" si="17"/>
        <v>2015</v>
      </c>
      <c r="P232" s="116">
        <f t="shared" si="18"/>
        <v>3</v>
      </c>
    </row>
    <row r="233" spans="1:16" x14ac:dyDescent="0.2">
      <c r="A233" s="116" t="str">
        <f t="shared" si="19"/>
        <v>David Mullin</v>
      </c>
      <c r="B233" s="120">
        <v>41972</v>
      </c>
      <c r="C233" s="116" t="s">
        <v>336</v>
      </c>
      <c r="D233" s="116" t="s">
        <v>321</v>
      </c>
      <c r="E233" s="116" t="s">
        <v>338</v>
      </c>
      <c r="F233" s="116" t="s">
        <v>313</v>
      </c>
      <c r="G233" s="116" t="s">
        <v>620</v>
      </c>
      <c r="H233" s="116">
        <f t="shared" si="16"/>
        <v>1</v>
      </c>
      <c r="I233" s="116" t="s">
        <v>161</v>
      </c>
      <c r="J233" s="116" t="s">
        <v>209</v>
      </c>
      <c r="K233" s="116">
        <v>5</v>
      </c>
      <c r="L233" s="116"/>
      <c r="M233" s="116" t="s">
        <v>210</v>
      </c>
      <c r="N233" s="116" t="s">
        <v>317</v>
      </c>
      <c r="O233" s="116">
        <f t="shared" si="17"/>
        <v>2014</v>
      </c>
      <c r="P233" s="116">
        <f t="shared" si="18"/>
        <v>11</v>
      </c>
    </row>
    <row r="234" spans="1:16" x14ac:dyDescent="0.2">
      <c r="A234" s="116" t="str">
        <f t="shared" si="19"/>
        <v>David Mullin</v>
      </c>
      <c r="B234" s="120">
        <v>41951</v>
      </c>
      <c r="C234" s="116" t="s">
        <v>524</v>
      </c>
      <c r="D234" s="116" t="s">
        <v>621</v>
      </c>
      <c r="E234" s="116" t="s">
        <v>312</v>
      </c>
      <c r="F234" s="116" t="s">
        <v>313</v>
      </c>
      <c r="G234" s="116" t="s">
        <v>622</v>
      </c>
      <c r="H234" s="116">
        <f t="shared" si="16"/>
        <v>1</v>
      </c>
      <c r="I234" s="116" t="s">
        <v>161</v>
      </c>
      <c r="J234" s="116" t="s">
        <v>209</v>
      </c>
      <c r="K234" s="116">
        <v>5</v>
      </c>
      <c r="L234" s="116"/>
      <c r="M234" s="116" t="s">
        <v>210</v>
      </c>
      <c r="N234" s="116" t="s">
        <v>317</v>
      </c>
      <c r="O234" s="116">
        <f t="shared" si="17"/>
        <v>2014</v>
      </c>
      <c r="P234" s="116">
        <f t="shared" si="18"/>
        <v>11</v>
      </c>
    </row>
    <row r="235" spans="1:16" x14ac:dyDescent="0.2">
      <c r="A235" s="116" t="str">
        <f t="shared" si="19"/>
        <v>David Mullin</v>
      </c>
      <c r="B235" s="117">
        <v>42588</v>
      </c>
      <c r="C235" t="s">
        <v>687</v>
      </c>
      <c r="D235" s="140" t="s">
        <v>1806</v>
      </c>
      <c r="E235" s="140"/>
      <c r="F235" s="143" t="s">
        <v>1461</v>
      </c>
      <c r="G235" s="140" t="s">
        <v>1898</v>
      </c>
      <c r="H235" s="116">
        <f t="shared" si="16"/>
        <v>1</v>
      </c>
      <c r="I235" s="140" t="s">
        <v>161</v>
      </c>
      <c r="J235" s="140" t="s">
        <v>209</v>
      </c>
      <c r="K235" s="140"/>
      <c r="L235" s="140"/>
      <c r="M235" s="140"/>
      <c r="N235" s="140" t="s">
        <v>200</v>
      </c>
      <c r="O235" s="116">
        <f t="shared" si="17"/>
        <v>2016</v>
      </c>
      <c r="P235" s="116">
        <f t="shared" si="18"/>
        <v>8</v>
      </c>
    </row>
    <row r="236" spans="1:16" x14ac:dyDescent="0.2">
      <c r="A236" s="116" t="str">
        <f t="shared" si="19"/>
        <v>David Mullin</v>
      </c>
      <c r="B236" s="120">
        <v>41734</v>
      </c>
      <c r="C236" s="116" t="s">
        <v>326</v>
      </c>
      <c r="D236" s="116" t="s">
        <v>623</v>
      </c>
      <c r="E236" s="116" t="s">
        <v>363</v>
      </c>
      <c r="F236" s="116" t="s">
        <v>624</v>
      </c>
      <c r="G236" s="116" t="s">
        <v>625</v>
      </c>
      <c r="H236" s="116">
        <f t="shared" si="16"/>
        <v>1</v>
      </c>
      <c r="I236" s="116" t="s">
        <v>161</v>
      </c>
      <c r="J236" s="116" t="s">
        <v>209</v>
      </c>
      <c r="K236" s="116">
        <v>4</v>
      </c>
      <c r="L236" s="116"/>
      <c r="M236" s="116" t="s">
        <v>210</v>
      </c>
      <c r="N236" s="116" t="s">
        <v>317</v>
      </c>
      <c r="O236" s="116">
        <f t="shared" si="17"/>
        <v>2014</v>
      </c>
      <c r="P236" s="116">
        <f t="shared" si="18"/>
        <v>4</v>
      </c>
    </row>
    <row r="237" spans="1:16" x14ac:dyDescent="0.2">
      <c r="A237" s="116" t="str">
        <f t="shared" si="19"/>
        <v>David Mullin</v>
      </c>
      <c r="B237" s="120">
        <v>41783</v>
      </c>
      <c r="C237" s="116" t="s">
        <v>450</v>
      </c>
      <c r="D237" s="116" t="s">
        <v>244</v>
      </c>
      <c r="E237" s="116"/>
      <c r="F237" s="116" t="s">
        <v>343</v>
      </c>
      <c r="G237" s="116" t="s">
        <v>625</v>
      </c>
      <c r="H237" s="116">
        <f t="shared" si="16"/>
        <v>2</v>
      </c>
      <c r="I237" s="116"/>
      <c r="J237" s="116" t="s">
        <v>100</v>
      </c>
      <c r="K237" s="116"/>
      <c r="L237" s="116"/>
      <c r="M237" s="116"/>
      <c r="N237" s="116" t="s">
        <v>317</v>
      </c>
      <c r="O237" s="116">
        <f t="shared" si="17"/>
        <v>2014</v>
      </c>
      <c r="P237" s="116">
        <f t="shared" si="18"/>
        <v>5</v>
      </c>
    </row>
    <row r="238" spans="1:16" x14ac:dyDescent="0.2">
      <c r="A238" s="116" t="str">
        <f t="shared" si="19"/>
        <v>David Mullin</v>
      </c>
      <c r="B238" s="120">
        <v>41860</v>
      </c>
      <c r="C238" s="116" t="s">
        <v>476</v>
      </c>
      <c r="D238" s="116" t="s">
        <v>244</v>
      </c>
      <c r="E238" s="116"/>
      <c r="F238" s="116" t="s">
        <v>313</v>
      </c>
      <c r="G238" s="116" t="s">
        <v>625</v>
      </c>
      <c r="H238" s="116">
        <f t="shared" si="16"/>
        <v>3</v>
      </c>
      <c r="I238" s="116"/>
      <c r="J238" s="116" t="s">
        <v>100</v>
      </c>
      <c r="K238" s="116"/>
      <c r="L238" s="116"/>
      <c r="M238" s="116"/>
      <c r="N238" s="116"/>
      <c r="O238" s="116">
        <f t="shared" si="17"/>
        <v>2014</v>
      </c>
      <c r="P238" s="116">
        <f t="shared" si="18"/>
        <v>8</v>
      </c>
    </row>
    <row r="239" spans="1:16" x14ac:dyDescent="0.2">
      <c r="A239" s="116" t="str">
        <f t="shared" si="19"/>
        <v>David Mullin</v>
      </c>
      <c r="B239" s="117">
        <v>42469</v>
      </c>
      <c r="C239" t="s">
        <v>1753</v>
      </c>
      <c r="D239" t="s">
        <v>603</v>
      </c>
      <c r="F239" t="s">
        <v>1461</v>
      </c>
      <c r="G239" t="s">
        <v>1759</v>
      </c>
      <c r="H239" s="116">
        <f t="shared" si="16"/>
        <v>1</v>
      </c>
      <c r="I239" t="s">
        <v>161</v>
      </c>
      <c r="J239" t="s">
        <v>209</v>
      </c>
      <c r="M239" t="s">
        <v>210</v>
      </c>
      <c r="N239" t="s">
        <v>200</v>
      </c>
      <c r="O239" s="116">
        <f t="shared" si="17"/>
        <v>2016</v>
      </c>
      <c r="P239" s="116">
        <f t="shared" si="18"/>
        <v>4</v>
      </c>
    </row>
    <row r="240" spans="1:16" x14ac:dyDescent="0.2">
      <c r="A240" s="116" t="str">
        <f t="shared" si="19"/>
        <v>David Mullin</v>
      </c>
      <c r="B240" s="117">
        <v>42525</v>
      </c>
      <c r="C240" t="s">
        <v>703</v>
      </c>
      <c r="D240" t="s">
        <v>1805</v>
      </c>
      <c r="F240" t="s">
        <v>313</v>
      </c>
      <c r="G240" t="s">
        <v>1759</v>
      </c>
      <c r="H240" s="116">
        <f t="shared" si="16"/>
        <v>2</v>
      </c>
      <c r="I240" t="s">
        <v>161</v>
      </c>
      <c r="J240" t="s">
        <v>209</v>
      </c>
      <c r="M240" t="s">
        <v>210</v>
      </c>
      <c r="N240" t="s">
        <v>200</v>
      </c>
      <c r="O240" s="116">
        <f t="shared" si="17"/>
        <v>2016</v>
      </c>
      <c r="P240" s="116">
        <f t="shared" si="18"/>
        <v>6</v>
      </c>
    </row>
    <row r="241" spans="1:16" x14ac:dyDescent="0.2">
      <c r="A241" s="116" t="str">
        <f t="shared" si="19"/>
        <v>David Mullin</v>
      </c>
      <c r="B241" s="120">
        <v>41909</v>
      </c>
      <c r="C241" s="120" t="s">
        <v>505</v>
      </c>
      <c r="D241" s="116" t="s">
        <v>569</v>
      </c>
      <c r="E241" s="116"/>
      <c r="F241" s="116" t="s">
        <v>313</v>
      </c>
      <c r="G241" s="116" t="s">
        <v>626</v>
      </c>
      <c r="H241" s="116">
        <f t="shared" si="16"/>
        <v>1</v>
      </c>
      <c r="I241" s="116" t="s">
        <v>161</v>
      </c>
      <c r="J241" s="116" t="s">
        <v>209</v>
      </c>
      <c r="K241" s="116"/>
      <c r="L241" s="116"/>
      <c r="M241" s="116" t="s">
        <v>210</v>
      </c>
      <c r="N241" s="116" t="s">
        <v>317</v>
      </c>
      <c r="O241" s="116">
        <f t="shared" si="17"/>
        <v>2014</v>
      </c>
      <c r="P241" s="116">
        <f t="shared" si="18"/>
        <v>9</v>
      </c>
    </row>
    <row r="242" spans="1:16" x14ac:dyDescent="0.2">
      <c r="A242" s="116" t="str">
        <f t="shared" si="19"/>
        <v>David Mullin</v>
      </c>
      <c r="B242" s="120">
        <v>41916</v>
      </c>
      <c r="C242" s="116" t="s">
        <v>535</v>
      </c>
      <c r="D242" s="116" t="s">
        <v>627</v>
      </c>
      <c r="E242" s="116"/>
      <c r="F242" s="116" t="s">
        <v>313</v>
      </c>
      <c r="G242" s="116" t="s">
        <v>626</v>
      </c>
      <c r="H242" s="116">
        <f t="shared" si="16"/>
        <v>2</v>
      </c>
      <c r="I242" s="116" t="s">
        <v>161</v>
      </c>
      <c r="J242" s="116" t="s">
        <v>209</v>
      </c>
      <c r="K242" s="116"/>
      <c r="L242" s="116"/>
      <c r="M242" s="116" t="s">
        <v>210</v>
      </c>
      <c r="N242" s="116" t="s">
        <v>317</v>
      </c>
      <c r="O242" s="116">
        <f t="shared" si="17"/>
        <v>2014</v>
      </c>
      <c r="P242" s="116">
        <f t="shared" si="18"/>
        <v>10</v>
      </c>
    </row>
    <row r="243" spans="1:16" x14ac:dyDescent="0.2">
      <c r="A243" s="116" t="str">
        <f t="shared" si="19"/>
        <v>David Mullin</v>
      </c>
      <c r="B243" s="120">
        <v>41944</v>
      </c>
      <c r="C243" s="116" t="s">
        <v>310</v>
      </c>
      <c r="D243" s="116" t="s">
        <v>628</v>
      </c>
      <c r="E243" s="116" t="s">
        <v>528</v>
      </c>
      <c r="F243" s="116" t="s">
        <v>529</v>
      </c>
      <c r="G243" s="116" t="s">
        <v>626</v>
      </c>
      <c r="H243" s="116">
        <f t="shared" si="16"/>
        <v>3</v>
      </c>
      <c r="I243" s="116" t="s">
        <v>161</v>
      </c>
      <c r="J243" s="116" t="s">
        <v>209</v>
      </c>
      <c r="K243" s="116">
        <v>5</v>
      </c>
      <c r="L243" s="116"/>
      <c r="M243" s="116" t="s">
        <v>210</v>
      </c>
      <c r="N243" s="116" t="s">
        <v>317</v>
      </c>
      <c r="O243" s="116">
        <f t="shared" si="17"/>
        <v>2014</v>
      </c>
      <c r="P243" s="116">
        <f t="shared" si="18"/>
        <v>11</v>
      </c>
    </row>
    <row r="244" spans="1:16" x14ac:dyDescent="0.2">
      <c r="A244" s="116" t="str">
        <f t="shared" si="19"/>
        <v>David Mullin</v>
      </c>
      <c r="B244" s="120">
        <v>41951</v>
      </c>
      <c r="C244" s="116" t="s">
        <v>524</v>
      </c>
      <c r="D244" s="116" t="s">
        <v>629</v>
      </c>
      <c r="E244" s="116" t="s">
        <v>312</v>
      </c>
      <c r="F244" s="116" t="s">
        <v>313</v>
      </c>
      <c r="G244" s="116" t="s">
        <v>626</v>
      </c>
      <c r="H244" s="116">
        <f t="shared" si="16"/>
        <v>4</v>
      </c>
      <c r="I244" s="116" t="s">
        <v>161</v>
      </c>
      <c r="J244" s="116" t="s">
        <v>209</v>
      </c>
      <c r="K244" s="116">
        <v>5</v>
      </c>
      <c r="L244" s="116"/>
      <c r="M244" s="116" t="s">
        <v>210</v>
      </c>
      <c r="N244" s="116" t="s">
        <v>317</v>
      </c>
      <c r="O244" s="116">
        <f t="shared" si="17"/>
        <v>2014</v>
      </c>
      <c r="P244" s="116">
        <f t="shared" si="18"/>
        <v>11</v>
      </c>
    </row>
    <row r="245" spans="1:16" x14ac:dyDescent="0.2">
      <c r="A245" s="116" t="str">
        <f t="shared" si="19"/>
        <v>David Mullin</v>
      </c>
      <c r="B245" s="117">
        <v>42469</v>
      </c>
      <c r="C245" t="s">
        <v>1753</v>
      </c>
      <c r="D245" t="s">
        <v>603</v>
      </c>
      <c r="F245" t="s">
        <v>364</v>
      </c>
      <c r="G245" t="s">
        <v>1760</v>
      </c>
      <c r="H245" s="116">
        <f t="shared" si="16"/>
        <v>1</v>
      </c>
      <c r="I245" t="s">
        <v>161</v>
      </c>
      <c r="J245" t="s">
        <v>209</v>
      </c>
      <c r="M245" t="s">
        <v>210</v>
      </c>
      <c r="N245" t="s">
        <v>200</v>
      </c>
      <c r="O245" s="116">
        <f t="shared" si="17"/>
        <v>2016</v>
      </c>
      <c r="P245" s="116">
        <f t="shared" si="18"/>
        <v>4</v>
      </c>
    </row>
    <row r="246" spans="1:16" x14ac:dyDescent="0.2">
      <c r="A246" s="116" t="str">
        <f t="shared" ref="A246:A277" si="20">IF(I246="",TRIM(J246),CONCATENATE(TRIM(J246)," ",TRIM(I246)))</f>
        <v>David Mullin</v>
      </c>
      <c r="B246" s="117">
        <v>42525</v>
      </c>
      <c r="C246" t="s">
        <v>703</v>
      </c>
      <c r="D246" t="s">
        <v>1805</v>
      </c>
      <c r="F246" t="s">
        <v>313</v>
      </c>
      <c r="G246" t="s">
        <v>1760</v>
      </c>
      <c r="H246" s="116">
        <f t="shared" si="16"/>
        <v>2</v>
      </c>
      <c r="I246" t="s">
        <v>161</v>
      </c>
      <c r="J246" t="s">
        <v>209</v>
      </c>
      <c r="M246" t="s">
        <v>210</v>
      </c>
      <c r="N246" t="s">
        <v>200</v>
      </c>
      <c r="O246" s="116">
        <f t="shared" si="17"/>
        <v>2016</v>
      </c>
      <c r="P246" s="116">
        <f t="shared" si="18"/>
        <v>6</v>
      </c>
    </row>
    <row r="247" spans="1:16" x14ac:dyDescent="0.2">
      <c r="A247" s="116" t="str">
        <f t="shared" si="20"/>
        <v>David Mullin</v>
      </c>
      <c r="B247" s="117">
        <v>42679</v>
      </c>
      <c r="C247" t="s">
        <v>426</v>
      </c>
      <c r="D247" t="s">
        <v>395</v>
      </c>
      <c r="F247" t="s">
        <v>313</v>
      </c>
      <c r="G247" t="s">
        <v>1760</v>
      </c>
      <c r="H247" s="116">
        <f t="shared" si="16"/>
        <v>3</v>
      </c>
      <c r="I247" t="s">
        <v>161</v>
      </c>
      <c r="J247" t="s">
        <v>209</v>
      </c>
      <c r="M247" t="s">
        <v>210</v>
      </c>
      <c r="N247" t="s">
        <v>200</v>
      </c>
      <c r="O247" s="116">
        <f t="shared" si="17"/>
        <v>2016</v>
      </c>
      <c r="P247" s="116">
        <f t="shared" si="18"/>
        <v>11</v>
      </c>
    </row>
    <row r="248" spans="1:16" x14ac:dyDescent="0.2">
      <c r="A248" s="116" t="str">
        <f t="shared" si="20"/>
        <v>David Mullin</v>
      </c>
      <c r="B248" s="117">
        <v>42574</v>
      </c>
      <c r="C248" t="s">
        <v>562</v>
      </c>
      <c r="D248" t="s">
        <v>1899</v>
      </c>
      <c r="E248" t="s">
        <v>312</v>
      </c>
      <c r="F248" t="s">
        <v>313</v>
      </c>
      <c r="G248" t="s">
        <v>1900</v>
      </c>
      <c r="H248" s="116">
        <f t="shared" si="16"/>
        <v>1</v>
      </c>
      <c r="I248" t="s">
        <v>161</v>
      </c>
      <c r="J248" t="s">
        <v>209</v>
      </c>
      <c r="M248" t="s">
        <v>210</v>
      </c>
      <c r="N248" t="s">
        <v>200</v>
      </c>
      <c r="O248" s="116">
        <f t="shared" si="17"/>
        <v>2016</v>
      </c>
      <c r="P248" s="116">
        <f t="shared" si="18"/>
        <v>7</v>
      </c>
    </row>
    <row r="249" spans="1:16" x14ac:dyDescent="0.2">
      <c r="A249" s="116" t="str">
        <f t="shared" si="20"/>
        <v>David Mullin</v>
      </c>
      <c r="B249" s="117">
        <v>42588</v>
      </c>
      <c r="C249" t="s">
        <v>687</v>
      </c>
      <c r="D249" s="140" t="s">
        <v>1806</v>
      </c>
      <c r="E249" s="140"/>
      <c r="F249" s="143" t="s">
        <v>1461</v>
      </c>
      <c r="G249" s="140" t="s">
        <v>1901</v>
      </c>
      <c r="H249" s="116">
        <f t="shared" si="16"/>
        <v>2</v>
      </c>
      <c r="I249" s="140" t="s">
        <v>161</v>
      </c>
      <c r="J249" s="140" t="s">
        <v>209</v>
      </c>
      <c r="K249" s="140"/>
      <c r="L249" s="140"/>
      <c r="M249" s="140"/>
      <c r="N249" s="140" t="s">
        <v>200</v>
      </c>
      <c r="O249" s="116">
        <f t="shared" si="17"/>
        <v>2016</v>
      </c>
      <c r="P249" s="116">
        <f t="shared" si="18"/>
        <v>8</v>
      </c>
    </row>
    <row r="250" spans="1:16" x14ac:dyDescent="0.2">
      <c r="A250" s="116" t="str">
        <f t="shared" si="20"/>
        <v>David Mullin</v>
      </c>
      <c r="B250" s="120">
        <v>41552</v>
      </c>
      <c r="C250" s="116" t="s">
        <v>310</v>
      </c>
      <c r="D250" s="116" t="s">
        <v>495</v>
      </c>
      <c r="E250" s="116" t="s">
        <v>312</v>
      </c>
      <c r="F250" s="116" t="s">
        <v>313</v>
      </c>
      <c r="G250" s="116" t="s">
        <v>630</v>
      </c>
      <c r="H250" s="116">
        <f t="shared" si="16"/>
        <v>1</v>
      </c>
      <c r="I250" s="116" t="s">
        <v>161</v>
      </c>
      <c r="J250" s="116" t="s">
        <v>209</v>
      </c>
      <c r="K250" s="116"/>
      <c r="L250" s="116"/>
      <c r="M250" s="116" t="s">
        <v>210</v>
      </c>
      <c r="N250" s="116" t="s">
        <v>317</v>
      </c>
      <c r="O250" s="116">
        <f t="shared" si="17"/>
        <v>2013</v>
      </c>
      <c r="P250" s="116">
        <f t="shared" si="18"/>
        <v>10</v>
      </c>
    </row>
    <row r="251" spans="1:16" x14ac:dyDescent="0.2">
      <c r="A251" s="116" t="str">
        <f t="shared" si="20"/>
        <v>David Mullin</v>
      </c>
      <c r="B251" s="120">
        <v>41734</v>
      </c>
      <c r="C251" s="116" t="s">
        <v>326</v>
      </c>
      <c r="D251" s="116" t="s">
        <v>623</v>
      </c>
      <c r="E251" s="116" t="s">
        <v>312</v>
      </c>
      <c r="F251" s="116" t="s">
        <v>329</v>
      </c>
      <c r="G251" s="116" t="s">
        <v>630</v>
      </c>
      <c r="H251" s="116">
        <f t="shared" si="16"/>
        <v>2</v>
      </c>
      <c r="I251" s="116" t="s">
        <v>161</v>
      </c>
      <c r="J251" s="116" t="s">
        <v>209</v>
      </c>
      <c r="K251" s="116">
        <v>4</v>
      </c>
      <c r="L251" s="116"/>
      <c r="M251" s="116" t="s">
        <v>210</v>
      </c>
      <c r="N251" s="116" t="s">
        <v>317</v>
      </c>
      <c r="O251" s="116">
        <f t="shared" si="17"/>
        <v>2014</v>
      </c>
      <c r="P251" s="116">
        <f t="shared" si="18"/>
        <v>4</v>
      </c>
    </row>
    <row r="252" spans="1:16" x14ac:dyDescent="0.2">
      <c r="A252" s="116" t="str">
        <f t="shared" si="20"/>
        <v>David Mullin</v>
      </c>
      <c r="B252" s="120">
        <v>42070</v>
      </c>
      <c r="C252" s="116" t="s">
        <v>429</v>
      </c>
      <c r="D252" s="116" t="s">
        <v>430</v>
      </c>
      <c r="E252" s="116" t="s">
        <v>631</v>
      </c>
      <c r="F252" s="116" t="s">
        <v>364</v>
      </c>
      <c r="G252" s="116" t="s">
        <v>632</v>
      </c>
      <c r="H252" s="116">
        <f t="shared" si="16"/>
        <v>1</v>
      </c>
      <c r="I252" s="116" t="s">
        <v>161</v>
      </c>
      <c r="J252" s="116" t="s">
        <v>209</v>
      </c>
      <c r="K252" s="116">
        <v>5</v>
      </c>
      <c r="L252" s="116"/>
      <c r="M252" s="116" t="s">
        <v>210</v>
      </c>
      <c r="N252" s="116" t="s">
        <v>200</v>
      </c>
      <c r="O252" s="116">
        <f t="shared" si="17"/>
        <v>2015</v>
      </c>
      <c r="P252" s="116">
        <f t="shared" si="18"/>
        <v>3</v>
      </c>
    </row>
    <row r="253" spans="1:16" x14ac:dyDescent="0.2">
      <c r="A253" s="116" t="str">
        <f t="shared" si="20"/>
        <v>David Mullin</v>
      </c>
      <c r="B253" s="120">
        <v>41482</v>
      </c>
      <c r="C253" s="116" t="s">
        <v>399</v>
      </c>
      <c r="D253" s="116" t="s">
        <v>395</v>
      </c>
      <c r="E253" s="116" t="s">
        <v>401</v>
      </c>
      <c r="F253" s="116" t="s">
        <v>313</v>
      </c>
      <c r="G253" s="116" t="s">
        <v>633</v>
      </c>
      <c r="H253" s="116">
        <f t="shared" si="16"/>
        <v>1</v>
      </c>
      <c r="I253" s="116" t="s">
        <v>161</v>
      </c>
      <c r="J253" s="116" t="s">
        <v>209</v>
      </c>
      <c r="K253" s="116">
        <v>4</v>
      </c>
      <c r="L253" s="116"/>
      <c r="M253" s="116" t="s">
        <v>210</v>
      </c>
      <c r="N253" s="116" t="s">
        <v>317</v>
      </c>
      <c r="O253" s="116">
        <f t="shared" si="17"/>
        <v>2013</v>
      </c>
      <c r="P253" s="116">
        <f t="shared" si="18"/>
        <v>7</v>
      </c>
    </row>
    <row r="254" spans="1:16" x14ac:dyDescent="0.2">
      <c r="A254" s="116" t="str">
        <f t="shared" si="20"/>
        <v>David Mullin</v>
      </c>
      <c r="B254" s="120">
        <v>41610</v>
      </c>
      <c r="C254" s="116" t="s">
        <v>507</v>
      </c>
      <c r="D254" s="116" t="s">
        <v>508</v>
      </c>
      <c r="E254" s="116"/>
      <c r="F254" s="116" t="s">
        <v>313</v>
      </c>
      <c r="G254" s="116" t="s">
        <v>633</v>
      </c>
      <c r="H254" s="116">
        <f t="shared" si="16"/>
        <v>2</v>
      </c>
      <c r="I254" s="116" t="s">
        <v>161</v>
      </c>
      <c r="J254" s="116" t="s">
        <v>209</v>
      </c>
      <c r="K254" s="116"/>
      <c r="L254" s="116"/>
      <c r="M254" s="116"/>
      <c r="N254" s="116" t="s">
        <v>317</v>
      </c>
      <c r="O254" s="116">
        <f t="shared" si="17"/>
        <v>2013</v>
      </c>
      <c r="P254" s="116">
        <f t="shared" si="18"/>
        <v>12</v>
      </c>
    </row>
    <row r="255" spans="1:16" x14ac:dyDescent="0.2">
      <c r="A255" s="116" t="str">
        <f t="shared" si="20"/>
        <v>David Mullin</v>
      </c>
      <c r="B255" s="120">
        <v>41610</v>
      </c>
      <c r="C255" s="116" t="s">
        <v>532</v>
      </c>
      <c r="D255" s="116" t="s">
        <v>634</v>
      </c>
      <c r="E255" s="116"/>
      <c r="F255" s="116" t="s">
        <v>313</v>
      </c>
      <c r="G255" s="116" t="s">
        <v>633</v>
      </c>
      <c r="H255" s="116">
        <f t="shared" si="16"/>
        <v>3</v>
      </c>
      <c r="I255" s="116" t="s">
        <v>161</v>
      </c>
      <c r="J255" s="116" t="s">
        <v>209</v>
      </c>
      <c r="K255" s="116"/>
      <c r="L255" s="116"/>
      <c r="M255" s="116"/>
      <c r="N255" s="116" t="s">
        <v>317</v>
      </c>
      <c r="O255" s="116">
        <f t="shared" si="17"/>
        <v>2013</v>
      </c>
      <c r="P255" s="116">
        <f t="shared" si="18"/>
        <v>12</v>
      </c>
    </row>
    <row r="256" spans="1:16" x14ac:dyDescent="0.2">
      <c r="A256" s="116" t="str">
        <f t="shared" si="20"/>
        <v>David Mullin</v>
      </c>
      <c r="B256" s="120">
        <v>41755</v>
      </c>
      <c r="C256" s="116" t="s">
        <v>572</v>
      </c>
      <c r="D256" s="116" t="s">
        <v>33</v>
      </c>
      <c r="E256" s="116"/>
      <c r="F256" s="116" t="s">
        <v>574</v>
      </c>
      <c r="G256" s="116" t="s">
        <v>633</v>
      </c>
      <c r="H256" s="116">
        <f t="shared" si="16"/>
        <v>4</v>
      </c>
      <c r="I256" s="116"/>
      <c r="J256" s="116" t="s">
        <v>100</v>
      </c>
      <c r="K256" s="116"/>
      <c r="L256" s="116"/>
      <c r="M256" s="116"/>
      <c r="N256" s="116" t="s">
        <v>317</v>
      </c>
      <c r="O256" s="116">
        <f t="shared" si="17"/>
        <v>2014</v>
      </c>
      <c r="P256" s="116">
        <f t="shared" si="18"/>
        <v>4</v>
      </c>
    </row>
    <row r="257" spans="1:16" x14ac:dyDescent="0.2">
      <c r="A257" s="116" t="str">
        <f t="shared" si="20"/>
        <v>David Mullin</v>
      </c>
      <c r="B257" s="120">
        <v>42070</v>
      </c>
      <c r="C257" s="116" t="s">
        <v>429</v>
      </c>
      <c r="D257" s="116" t="s">
        <v>430</v>
      </c>
      <c r="E257" s="116" t="s">
        <v>431</v>
      </c>
      <c r="F257" s="116" t="s">
        <v>313</v>
      </c>
      <c r="G257" s="116" t="s">
        <v>635</v>
      </c>
      <c r="H257" s="116">
        <f t="shared" si="16"/>
        <v>1</v>
      </c>
      <c r="I257" s="116" t="s">
        <v>161</v>
      </c>
      <c r="J257" s="116" t="s">
        <v>209</v>
      </c>
      <c r="K257" s="116">
        <v>5</v>
      </c>
      <c r="L257" s="116"/>
      <c r="M257" s="116" t="s">
        <v>210</v>
      </c>
      <c r="N257" s="116" t="s">
        <v>200</v>
      </c>
      <c r="O257" s="116">
        <f t="shared" si="17"/>
        <v>2015</v>
      </c>
      <c r="P257" s="116">
        <f t="shared" si="18"/>
        <v>3</v>
      </c>
    </row>
    <row r="258" spans="1:16" x14ac:dyDescent="0.2">
      <c r="A258" s="116" t="str">
        <f t="shared" si="20"/>
        <v>David Mullin</v>
      </c>
      <c r="B258" s="120">
        <v>41972</v>
      </c>
      <c r="C258" s="116" t="s">
        <v>336</v>
      </c>
      <c r="D258" s="116" t="s">
        <v>636</v>
      </c>
      <c r="E258" s="116" t="s">
        <v>338</v>
      </c>
      <c r="F258" s="116" t="s">
        <v>313</v>
      </c>
      <c r="G258" s="116" t="s">
        <v>637</v>
      </c>
      <c r="H258" s="116">
        <f t="shared" ref="H258:H321" si="21">IF(TRIM(G258)=TRIM(G257),H257+1,1)</f>
        <v>1</v>
      </c>
      <c r="I258" s="116" t="s">
        <v>161</v>
      </c>
      <c r="J258" s="116" t="s">
        <v>209</v>
      </c>
      <c r="K258" s="116">
        <v>5</v>
      </c>
      <c r="L258" s="116"/>
      <c r="M258" s="116" t="s">
        <v>210</v>
      </c>
      <c r="N258" s="116" t="s">
        <v>317</v>
      </c>
      <c r="O258" s="116">
        <f t="shared" ref="O258:O321" si="22">YEAR(B258)</f>
        <v>2014</v>
      </c>
      <c r="P258" s="116">
        <f t="shared" ref="P258:P321" si="23">MONTH(B258)</f>
        <v>11</v>
      </c>
    </row>
    <row r="259" spans="1:16" x14ac:dyDescent="0.2">
      <c r="A259" s="116" t="str">
        <f t="shared" si="20"/>
        <v>David Mullin</v>
      </c>
      <c r="B259" s="120">
        <v>41482</v>
      </c>
      <c r="C259" s="116" t="s">
        <v>399</v>
      </c>
      <c r="D259" s="116" t="s">
        <v>397</v>
      </c>
      <c r="E259" s="116" t="s">
        <v>401</v>
      </c>
      <c r="F259" s="116" t="s">
        <v>313</v>
      </c>
      <c r="G259" s="116" t="s">
        <v>638</v>
      </c>
      <c r="H259" s="116">
        <f t="shared" si="21"/>
        <v>1</v>
      </c>
      <c r="I259" s="116" t="s">
        <v>161</v>
      </c>
      <c r="J259" s="116" t="s">
        <v>209</v>
      </c>
      <c r="K259" s="116">
        <v>4</v>
      </c>
      <c r="L259" s="116"/>
      <c r="M259" s="116" t="s">
        <v>210</v>
      </c>
      <c r="N259" s="116" t="s">
        <v>317</v>
      </c>
      <c r="O259" s="116">
        <f t="shared" si="22"/>
        <v>2013</v>
      </c>
      <c r="P259" s="116">
        <f t="shared" si="23"/>
        <v>7</v>
      </c>
    </row>
    <row r="260" spans="1:16" x14ac:dyDescent="0.2">
      <c r="A260" s="116" t="str">
        <f t="shared" si="20"/>
        <v>David Mullin</v>
      </c>
      <c r="B260" s="120">
        <v>41552</v>
      </c>
      <c r="C260" s="116" t="s">
        <v>310</v>
      </c>
      <c r="D260" s="116" t="s">
        <v>639</v>
      </c>
      <c r="E260" s="116" t="s">
        <v>312</v>
      </c>
      <c r="F260" s="116" t="s">
        <v>313</v>
      </c>
      <c r="G260" s="116" t="s">
        <v>638</v>
      </c>
      <c r="H260" s="116">
        <f t="shared" si="21"/>
        <v>2</v>
      </c>
      <c r="I260" s="116" t="s">
        <v>161</v>
      </c>
      <c r="J260" s="116" t="s">
        <v>209</v>
      </c>
      <c r="K260" s="116"/>
      <c r="L260" s="116"/>
      <c r="M260" s="116" t="s">
        <v>210</v>
      </c>
      <c r="N260" s="116" t="s">
        <v>317</v>
      </c>
      <c r="O260" s="116">
        <f t="shared" si="22"/>
        <v>2013</v>
      </c>
      <c r="P260" s="116">
        <f t="shared" si="23"/>
        <v>10</v>
      </c>
    </row>
    <row r="261" spans="1:16" x14ac:dyDescent="0.2">
      <c r="A261" s="116" t="str">
        <f t="shared" si="20"/>
        <v>David Mullin</v>
      </c>
      <c r="B261" s="120">
        <v>42091</v>
      </c>
      <c r="C261" s="116" t="s">
        <v>445</v>
      </c>
      <c r="D261" s="116" t="s">
        <v>640</v>
      </c>
      <c r="E261" s="116" t="s">
        <v>312</v>
      </c>
      <c r="F261" s="116" t="s">
        <v>446</v>
      </c>
      <c r="G261" s="116" t="s">
        <v>641</v>
      </c>
      <c r="H261" s="116">
        <f t="shared" si="21"/>
        <v>1</v>
      </c>
      <c r="I261" s="116" t="s">
        <v>161</v>
      </c>
      <c r="J261" s="116" t="s">
        <v>209</v>
      </c>
      <c r="K261" s="116">
        <v>5</v>
      </c>
      <c r="L261" s="116"/>
      <c r="M261" s="116" t="s">
        <v>210</v>
      </c>
      <c r="N261" s="116" t="s">
        <v>200</v>
      </c>
      <c r="O261" s="116">
        <f t="shared" si="22"/>
        <v>2015</v>
      </c>
      <c r="P261" s="116">
        <f t="shared" si="23"/>
        <v>3</v>
      </c>
    </row>
    <row r="262" spans="1:16" x14ac:dyDescent="0.2">
      <c r="A262" s="116" t="str">
        <f t="shared" si="20"/>
        <v>David Mullin</v>
      </c>
      <c r="B262" s="120">
        <v>42133</v>
      </c>
      <c r="C262" s="116" t="s">
        <v>426</v>
      </c>
      <c r="D262" s="116" t="s">
        <v>465</v>
      </c>
      <c r="E262" s="116" t="s">
        <v>312</v>
      </c>
      <c r="F262" s="116" t="s">
        <v>313</v>
      </c>
      <c r="G262" s="116" t="s">
        <v>641</v>
      </c>
      <c r="H262" s="116">
        <f t="shared" si="21"/>
        <v>2</v>
      </c>
      <c r="I262" s="116" t="s">
        <v>161</v>
      </c>
      <c r="J262" s="116" t="s">
        <v>209</v>
      </c>
      <c r="K262" s="116">
        <v>5</v>
      </c>
      <c r="L262" s="116"/>
      <c r="M262" s="116" t="s">
        <v>210</v>
      </c>
      <c r="N262" s="116" t="s">
        <v>200</v>
      </c>
      <c r="O262" s="116">
        <f t="shared" si="22"/>
        <v>2015</v>
      </c>
      <c r="P262" s="116">
        <f t="shared" si="23"/>
        <v>5</v>
      </c>
    </row>
    <row r="263" spans="1:16" x14ac:dyDescent="0.2">
      <c r="A263" s="116" t="str">
        <f t="shared" si="20"/>
        <v>David Mullin</v>
      </c>
      <c r="B263" s="120">
        <v>42147</v>
      </c>
      <c r="C263" s="116" t="s">
        <v>537</v>
      </c>
      <c r="D263" s="116" t="s">
        <v>591</v>
      </c>
      <c r="E263" s="116" t="s">
        <v>312</v>
      </c>
      <c r="F263" s="116" t="s">
        <v>539</v>
      </c>
      <c r="G263" s="116" t="s">
        <v>641</v>
      </c>
      <c r="H263" s="116">
        <f t="shared" si="21"/>
        <v>3</v>
      </c>
      <c r="I263" s="116" t="s">
        <v>161</v>
      </c>
      <c r="J263" s="116" t="s">
        <v>209</v>
      </c>
      <c r="K263" s="116">
        <v>5</v>
      </c>
      <c r="L263" s="116"/>
      <c r="M263" s="116" t="s">
        <v>210</v>
      </c>
      <c r="N263" s="116" t="s">
        <v>200</v>
      </c>
      <c r="O263" s="116">
        <f t="shared" si="22"/>
        <v>2015</v>
      </c>
      <c r="P263" s="116">
        <f t="shared" si="23"/>
        <v>5</v>
      </c>
    </row>
    <row r="264" spans="1:16" x14ac:dyDescent="0.2">
      <c r="A264" s="116" t="str">
        <f t="shared" si="20"/>
        <v>David Mullin</v>
      </c>
      <c r="B264" s="120">
        <v>41930</v>
      </c>
      <c r="C264" s="116" t="s">
        <v>541</v>
      </c>
      <c r="D264" s="116" t="s">
        <v>642</v>
      </c>
      <c r="E264" s="116" t="s">
        <v>312</v>
      </c>
      <c r="F264" s="116" t="s">
        <v>313</v>
      </c>
      <c r="G264" s="116" t="s">
        <v>643</v>
      </c>
      <c r="H264" s="116">
        <f t="shared" si="21"/>
        <v>1</v>
      </c>
      <c r="I264" s="116" t="s">
        <v>161</v>
      </c>
      <c r="J264" s="116" t="s">
        <v>209</v>
      </c>
      <c r="K264" s="116">
        <v>5</v>
      </c>
      <c r="L264" s="116" t="s">
        <v>349</v>
      </c>
      <c r="M264" s="116" t="s">
        <v>210</v>
      </c>
      <c r="N264" s="116" t="s">
        <v>317</v>
      </c>
      <c r="O264" s="116">
        <f t="shared" si="22"/>
        <v>2014</v>
      </c>
      <c r="P264" s="116">
        <f t="shared" si="23"/>
        <v>10</v>
      </c>
    </row>
    <row r="265" spans="1:16" x14ac:dyDescent="0.2">
      <c r="A265" s="116" t="str">
        <f t="shared" si="20"/>
        <v>David Mullin</v>
      </c>
      <c r="B265" s="120">
        <v>41854</v>
      </c>
      <c r="C265" s="116" t="s">
        <v>371</v>
      </c>
      <c r="D265" s="116" t="s">
        <v>372</v>
      </c>
      <c r="E265" s="116"/>
      <c r="F265" s="116" t="s">
        <v>475</v>
      </c>
      <c r="G265" s="116" t="s">
        <v>644</v>
      </c>
      <c r="H265" s="116">
        <f t="shared" si="21"/>
        <v>1</v>
      </c>
      <c r="I265" s="116"/>
      <c r="J265" s="116" t="s">
        <v>100</v>
      </c>
      <c r="K265" s="116"/>
      <c r="L265" s="116"/>
      <c r="M265" s="116"/>
      <c r="N265" s="116"/>
      <c r="O265" s="116">
        <f t="shared" si="22"/>
        <v>2014</v>
      </c>
      <c r="P265" s="116">
        <f t="shared" si="23"/>
        <v>8</v>
      </c>
    </row>
    <row r="266" spans="1:16" x14ac:dyDescent="0.2">
      <c r="A266" s="116" t="str">
        <f t="shared" si="20"/>
        <v>David Mullin</v>
      </c>
      <c r="B266" s="120">
        <v>41944</v>
      </c>
      <c r="C266" s="116" t="s">
        <v>310</v>
      </c>
      <c r="D266" s="116" t="s">
        <v>645</v>
      </c>
      <c r="E266" s="116" t="s">
        <v>528</v>
      </c>
      <c r="F266" s="116" t="s">
        <v>529</v>
      </c>
      <c r="G266" s="116" t="s">
        <v>644</v>
      </c>
      <c r="H266" s="116">
        <f t="shared" si="21"/>
        <v>2</v>
      </c>
      <c r="I266" s="116" t="s">
        <v>161</v>
      </c>
      <c r="J266" s="116" t="s">
        <v>209</v>
      </c>
      <c r="K266" s="116">
        <v>5</v>
      </c>
      <c r="L266" s="116"/>
      <c r="M266" s="116" t="s">
        <v>210</v>
      </c>
      <c r="N266" s="116" t="s">
        <v>317</v>
      </c>
      <c r="O266" s="116">
        <f t="shared" si="22"/>
        <v>2014</v>
      </c>
      <c r="P266" s="116">
        <f t="shared" si="23"/>
        <v>11</v>
      </c>
    </row>
    <row r="267" spans="1:16" x14ac:dyDescent="0.2">
      <c r="A267" s="116" t="str">
        <f t="shared" si="20"/>
        <v>David Mullin</v>
      </c>
      <c r="B267" s="117">
        <v>42469</v>
      </c>
      <c r="C267" t="s">
        <v>1753</v>
      </c>
      <c r="D267" t="s">
        <v>433</v>
      </c>
      <c r="F267" t="s">
        <v>1461</v>
      </c>
      <c r="G267" t="s">
        <v>1761</v>
      </c>
      <c r="H267" s="116">
        <f t="shared" si="21"/>
        <v>1</v>
      </c>
      <c r="I267" t="s">
        <v>161</v>
      </c>
      <c r="J267" t="s">
        <v>209</v>
      </c>
      <c r="M267" t="s">
        <v>210</v>
      </c>
      <c r="N267" t="s">
        <v>200</v>
      </c>
      <c r="O267" s="116">
        <f t="shared" si="22"/>
        <v>2016</v>
      </c>
      <c r="P267" s="116">
        <f t="shared" si="23"/>
        <v>4</v>
      </c>
    </row>
    <row r="268" spans="1:16" x14ac:dyDescent="0.2">
      <c r="A268" s="116" t="str">
        <f t="shared" si="20"/>
        <v>David Mullin</v>
      </c>
      <c r="B268" s="120">
        <v>41734</v>
      </c>
      <c r="C268" s="116" t="s">
        <v>326</v>
      </c>
      <c r="D268" s="116" t="s">
        <v>646</v>
      </c>
      <c r="E268" s="116" t="s">
        <v>312</v>
      </c>
      <c r="F268" s="116" t="s">
        <v>329</v>
      </c>
      <c r="G268" s="116" t="s">
        <v>647</v>
      </c>
      <c r="H268" s="116">
        <f t="shared" si="21"/>
        <v>1</v>
      </c>
      <c r="I268" s="116" t="s">
        <v>161</v>
      </c>
      <c r="J268" s="116" t="s">
        <v>209</v>
      </c>
      <c r="K268" s="116">
        <v>4</v>
      </c>
      <c r="L268" s="116"/>
      <c r="M268" s="116" t="s">
        <v>210</v>
      </c>
      <c r="N268" s="116" t="s">
        <v>317</v>
      </c>
      <c r="O268" s="116">
        <f t="shared" si="22"/>
        <v>2014</v>
      </c>
      <c r="P268" s="116">
        <f t="shared" si="23"/>
        <v>4</v>
      </c>
    </row>
    <row r="269" spans="1:16" x14ac:dyDescent="0.2">
      <c r="A269" s="116" t="str">
        <f t="shared" si="20"/>
        <v>David Mullin</v>
      </c>
      <c r="B269" s="120">
        <v>41854</v>
      </c>
      <c r="C269" s="116" t="s">
        <v>371</v>
      </c>
      <c r="D269" s="116" t="s">
        <v>648</v>
      </c>
      <c r="E269" s="116"/>
      <c r="F269" s="116" t="s">
        <v>425</v>
      </c>
      <c r="G269" s="116" t="s">
        <v>647</v>
      </c>
      <c r="H269" s="116">
        <f t="shared" si="21"/>
        <v>2</v>
      </c>
      <c r="I269" s="116"/>
      <c r="J269" s="116" t="s">
        <v>100</v>
      </c>
      <c r="K269" s="116"/>
      <c r="L269" s="116"/>
      <c r="M269" s="116"/>
      <c r="N269" s="116"/>
      <c r="O269" s="116">
        <f t="shared" si="22"/>
        <v>2014</v>
      </c>
      <c r="P269" s="116">
        <f t="shared" si="23"/>
        <v>8</v>
      </c>
    </row>
    <row r="270" spans="1:16" x14ac:dyDescent="0.2">
      <c r="A270" s="116" t="str">
        <f t="shared" si="20"/>
        <v>David Mullin</v>
      </c>
      <c r="B270" s="117">
        <v>42469</v>
      </c>
      <c r="C270" t="s">
        <v>1753</v>
      </c>
      <c r="D270" t="s">
        <v>1654</v>
      </c>
      <c r="F270" t="s">
        <v>1461</v>
      </c>
      <c r="G270" t="s">
        <v>647</v>
      </c>
      <c r="H270" s="116">
        <f t="shared" si="21"/>
        <v>3</v>
      </c>
      <c r="I270" t="s">
        <v>161</v>
      </c>
      <c r="J270" t="s">
        <v>209</v>
      </c>
      <c r="M270" t="s">
        <v>210</v>
      </c>
      <c r="N270" t="s">
        <v>200</v>
      </c>
      <c r="O270" s="116">
        <f t="shared" si="22"/>
        <v>2016</v>
      </c>
      <c r="P270" s="116">
        <f t="shared" si="23"/>
        <v>4</v>
      </c>
    </row>
    <row r="271" spans="1:16" x14ac:dyDescent="0.2">
      <c r="A271" s="116" t="str">
        <f t="shared" si="20"/>
        <v>David Mullin</v>
      </c>
      <c r="B271" s="120">
        <v>41965</v>
      </c>
      <c r="C271" s="116" t="s">
        <v>520</v>
      </c>
      <c r="D271" s="116" t="s">
        <v>596</v>
      </c>
      <c r="E271" s="116" t="s">
        <v>313</v>
      </c>
      <c r="F271" s="116" t="s">
        <v>313</v>
      </c>
      <c r="G271" s="116" t="s">
        <v>649</v>
      </c>
      <c r="H271" s="116">
        <f t="shared" si="21"/>
        <v>1</v>
      </c>
      <c r="I271" s="116" t="s">
        <v>161</v>
      </c>
      <c r="J271" s="116" t="s">
        <v>209</v>
      </c>
      <c r="K271" s="116">
        <v>5</v>
      </c>
      <c r="L271" s="116"/>
      <c r="M271" s="116" t="s">
        <v>210</v>
      </c>
      <c r="N271" s="116" t="s">
        <v>317</v>
      </c>
      <c r="O271" s="116">
        <f t="shared" si="22"/>
        <v>2014</v>
      </c>
      <c r="P271" s="116">
        <f t="shared" si="23"/>
        <v>11</v>
      </c>
    </row>
    <row r="272" spans="1:16" x14ac:dyDescent="0.2">
      <c r="A272" s="116" t="str">
        <f t="shared" si="20"/>
        <v>David Mullin</v>
      </c>
      <c r="B272" s="120">
        <v>41972</v>
      </c>
      <c r="C272" s="116" t="s">
        <v>336</v>
      </c>
      <c r="D272" s="116" t="s">
        <v>650</v>
      </c>
      <c r="E272" s="116" t="s">
        <v>338</v>
      </c>
      <c r="F272" s="116" t="s">
        <v>313</v>
      </c>
      <c r="G272" s="116" t="s">
        <v>649</v>
      </c>
      <c r="H272" s="116">
        <f t="shared" si="21"/>
        <v>2</v>
      </c>
      <c r="I272" s="116" t="s">
        <v>161</v>
      </c>
      <c r="J272" s="116" t="s">
        <v>209</v>
      </c>
      <c r="K272" s="116">
        <v>5</v>
      </c>
      <c r="L272" s="116"/>
      <c r="M272" s="116" t="s">
        <v>210</v>
      </c>
      <c r="N272" s="116" t="s">
        <v>317</v>
      </c>
      <c r="O272" s="116">
        <f t="shared" si="22"/>
        <v>2014</v>
      </c>
      <c r="P272" s="116">
        <f t="shared" si="23"/>
        <v>11</v>
      </c>
    </row>
    <row r="273" spans="1:16" x14ac:dyDescent="0.2">
      <c r="A273" s="116" t="str">
        <f t="shared" si="20"/>
        <v>David Mullin</v>
      </c>
      <c r="B273" s="120">
        <v>42091</v>
      </c>
      <c r="C273" s="116" t="s">
        <v>445</v>
      </c>
      <c r="D273" s="116" t="s">
        <v>651</v>
      </c>
      <c r="E273" s="116" t="s">
        <v>312</v>
      </c>
      <c r="F273" s="116" t="s">
        <v>446</v>
      </c>
      <c r="G273" s="116" t="s">
        <v>649</v>
      </c>
      <c r="H273" s="116">
        <f t="shared" si="21"/>
        <v>3</v>
      </c>
      <c r="I273" s="116" t="s">
        <v>161</v>
      </c>
      <c r="J273" s="116" t="s">
        <v>209</v>
      </c>
      <c r="K273" s="116">
        <v>5</v>
      </c>
      <c r="L273" s="116"/>
      <c r="M273" s="116" t="s">
        <v>210</v>
      </c>
      <c r="N273" s="116" t="s">
        <v>200</v>
      </c>
      <c r="O273" s="116">
        <f t="shared" si="22"/>
        <v>2015</v>
      </c>
      <c r="P273" s="116">
        <f t="shared" si="23"/>
        <v>3</v>
      </c>
    </row>
    <row r="274" spans="1:16" x14ac:dyDescent="0.2">
      <c r="A274" s="116" t="str">
        <f t="shared" si="20"/>
        <v>David Mullin</v>
      </c>
      <c r="B274" s="120">
        <v>41734</v>
      </c>
      <c r="C274" s="116" t="s">
        <v>326</v>
      </c>
      <c r="D274" s="116" t="s">
        <v>652</v>
      </c>
      <c r="E274" s="116" t="s">
        <v>312</v>
      </c>
      <c r="F274" s="116" t="s">
        <v>329</v>
      </c>
      <c r="G274" s="116" t="s">
        <v>653</v>
      </c>
      <c r="H274" s="116">
        <f t="shared" si="21"/>
        <v>1</v>
      </c>
      <c r="I274" s="116" t="s">
        <v>161</v>
      </c>
      <c r="J274" s="116" t="s">
        <v>209</v>
      </c>
      <c r="K274" s="116">
        <v>4</v>
      </c>
      <c r="L274" s="116"/>
      <c r="M274" s="116" t="s">
        <v>210</v>
      </c>
      <c r="N274" s="116" t="s">
        <v>317</v>
      </c>
      <c r="O274" s="116">
        <f t="shared" si="22"/>
        <v>2014</v>
      </c>
      <c r="P274" s="116">
        <f t="shared" si="23"/>
        <v>4</v>
      </c>
    </row>
    <row r="275" spans="1:16" x14ac:dyDescent="0.2">
      <c r="A275" s="116" t="str">
        <f t="shared" si="20"/>
        <v>David Mullin</v>
      </c>
      <c r="B275" s="120">
        <v>41854</v>
      </c>
      <c r="C275" s="116" t="s">
        <v>371</v>
      </c>
      <c r="D275" s="116" t="s">
        <v>423</v>
      </c>
      <c r="E275" s="116"/>
      <c r="F275" s="116" t="s">
        <v>475</v>
      </c>
      <c r="G275" s="116" t="s">
        <v>653</v>
      </c>
      <c r="H275" s="116">
        <f t="shared" si="21"/>
        <v>2</v>
      </c>
      <c r="I275" s="116"/>
      <c r="J275" s="116" t="s">
        <v>100</v>
      </c>
      <c r="K275" s="116"/>
      <c r="L275" s="116"/>
      <c r="M275" s="116"/>
      <c r="N275" s="116"/>
      <c r="O275" s="116">
        <f t="shared" si="22"/>
        <v>2014</v>
      </c>
      <c r="P275" s="116">
        <f t="shared" si="23"/>
        <v>8</v>
      </c>
    </row>
    <row r="276" spans="1:16" x14ac:dyDescent="0.2">
      <c r="A276" s="116" t="str">
        <f t="shared" si="20"/>
        <v>David Mullin</v>
      </c>
      <c r="B276" s="120">
        <v>41860</v>
      </c>
      <c r="C276" s="116" t="s">
        <v>476</v>
      </c>
      <c r="D276" s="116" t="s">
        <v>654</v>
      </c>
      <c r="E276" s="116"/>
      <c r="F276" s="116" t="s">
        <v>313</v>
      </c>
      <c r="G276" s="116" t="s">
        <v>653</v>
      </c>
      <c r="H276" s="116">
        <f t="shared" si="21"/>
        <v>3</v>
      </c>
      <c r="I276" s="116"/>
      <c r="J276" s="116" t="s">
        <v>100</v>
      </c>
      <c r="K276" s="116"/>
      <c r="L276" s="116"/>
      <c r="M276" s="116"/>
      <c r="N276" s="116"/>
      <c r="O276" s="116">
        <f t="shared" si="22"/>
        <v>2014</v>
      </c>
      <c r="P276" s="116">
        <f t="shared" si="23"/>
        <v>8</v>
      </c>
    </row>
    <row r="277" spans="1:16" x14ac:dyDescent="0.2">
      <c r="A277" s="116" t="str">
        <f t="shared" si="20"/>
        <v>David Mullin</v>
      </c>
      <c r="B277" s="120">
        <v>41755</v>
      </c>
      <c r="C277" s="116" t="s">
        <v>572</v>
      </c>
      <c r="D277" s="116" t="s">
        <v>245</v>
      </c>
      <c r="E277" s="116"/>
      <c r="F277" s="116" t="s">
        <v>655</v>
      </c>
      <c r="G277" s="116" t="s">
        <v>656</v>
      </c>
      <c r="H277" s="116">
        <f t="shared" si="21"/>
        <v>1</v>
      </c>
      <c r="I277" s="116"/>
      <c r="J277" s="116" t="s">
        <v>100</v>
      </c>
      <c r="K277" s="116"/>
      <c r="L277" s="116"/>
      <c r="M277" s="116"/>
      <c r="N277" s="116" t="s">
        <v>317</v>
      </c>
      <c r="O277" s="116">
        <f t="shared" si="22"/>
        <v>2014</v>
      </c>
      <c r="P277" s="116">
        <f t="shared" si="23"/>
        <v>4</v>
      </c>
    </row>
    <row r="278" spans="1:16" x14ac:dyDescent="0.2">
      <c r="A278" s="116" t="str">
        <f t="shared" ref="A278:A313" si="24">IF(I278="",TRIM(J278),CONCATENATE(TRIM(J278)," ",TRIM(I278)))</f>
        <v>David Mullin</v>
      </c>
      <c r="B278" s="120">
        <v>41909</v>
      </c>
      <c r="C278" s="120" t="s">
        <v>505</v>
      </c>
      <c r="D278" s="116" t="s">
        <v>657</v>
      </c>
      <c r="E278" s="116"/>
      <c r="F278" s="116" t="s">
        <v>363</v>
      </c>
      <c r="G278" s="116" t="s">
        <v>658</v>
      </c>
      <c r="H278" s="116">
        <f t="shared" si="21"/>
        <v>1</v>
      </c>
      <c r="I278" s="116" t="s">
        <v>161</v>
      </c>
      <c r="J278" s="116" t="s">
        <v>209</v>
      </c>
      <c r="K278" s="116"/>
      <c r="L278" s="116"/>
      <c r="M278" s="116" t="s">
        <v>210</v>
      </c>
      <c r="N278" s="116" t="s">
        <v>317</v>
      </c>
      <c r="O278" s="116">
        <f t="shared" si="22"/>
        <v>2014</v>
      </c>
      <c r="P278" s="116">
        <f t="shared" si="23"/>
        <v>9</v>
      </c>
    </row>
    <row r="279" spans="1:16" x14ac:dyDescent="0.2">
      <c r="A279" s="116" t="str">
        <f t="shared" si="24"/>
        <v>David Mullin</v>
      </c>
      <c r="B279" s="120">
        <v>41944</v>
      </c>
      <c r="C279" s="116" t="s">
        <v>310</v>
      </c>
      <c r="D279" s="116" t="s">
        <v>495</v>
      </c>
      <c r="E279" s="116" t="s">
        <v>528</v>
      </c>
      <c r="F279" s="116" t="s">
        <v>529</v>
      </c>
      <c r="G279" s="116" t="s">
        <v>658</v>
      </c>
      <c r="H279" s="116">
        <f t="shared" si="21"/>
        <v>2</v>
      </c>
      <c r="I279" s="116" t="s">
        <v>161</v>
      </c>
      <c r="J279" s="116" t="s">
        <v>209</v>
      </c>
      <c r="K279" s="116">
        <v>5</v>
      </c>
      <c r="L279" s="116"/>
      <c r="M279" s="116" t="s">
        <v>210</v>
      </c>
      <c r="N279" s="116" t="s">
        <v>317</v>
      </c>
      <c r="O279" s="116">
        <f t="shared" si="22"/>
        <v>2014</v>
      </c>
      <c r="P279" s="116">
        <f t="shared" si="23"/>
        <v>11</v>
      </c>
    </row>
    <row r="280" spans="1:16" x14ac:dyDescent="0.2">
      <c r="A280" s="116" t="str">
        <f t="shared" si="24"/>
        <v>David Mullin</v>
      </c>
      <c r="B280" s="117">
        <v>42679</v>
      </c>
      <c r="C280" t="s">
        <v>426</v>
      </c>
      <c r="D280" t="s">
        <v>395</v>
      </c>
      <c r="F280" t="s">
        <v>313</v>
      </c>
      <c r="G280" t="s">
        <v>658</v>
      </c>
      <c r="H280" s="116">
        <f t="shared" si="21"/>
        <v>3</v>
      </c>
      <c r="I280" t="s">
        <v>161</v>
      </c>
      <c r="J280" t="s">
        <v>209</v>
      </c>
      <c r="M280" t="s">
        <v>210</v>
      </c>
      <c r="N280" t="s">
        <v>200</v>
      </c>
      <c r="O280" s="116">
        <f t="shared" si="22"/>
        <v>2016</v>
      </c>
      <c r="P280" s="116">
        <f t="shared" si="23"/>
        <v>11</v>
      </c>
    </row>
    <row r="281" spans="1:16" x14ac:dyDescent="0.2">
      <c r="A281" s="116" t="str">
        <f t="shared" si="24"/>
        <v>David Mullin</v>
      </c>
      <c r="B281" s="120">
        <v>41755</v>
      </c>
      <c r="C281" s="116" t="s">
        <v>572</v>
      </c>
      <c r="D281" s="116" t="s">
        <v>245</v>
      </c>
      <c r="E281" s="116"/>
      <c r="F281" s="116" t="s">
        <v>574</v>
      </c>
      <c r="G281" s="116" t="s">
        <v>659</v>
      </c>
      <c r="H281" s="116">
        <f t="shared" si="21"/>
        <v>1</v>
      </c>
      <c r="I281" s="116"/>
      <c r="J281" s="116" t="s">
        <v>100</v>
      </c>
      <c r="K281" s="116"/>
      <c r="L281" s="116"/>
      <c r="M281" s="116"/>
      <c r="N281" s="116" t="s">
        <v>317</v>
      </c>
      <c r="O281" s="116">
        <f t="shared" si="22"/>
        <v>2014</v>
      </c>
      <c r="P281" s="116">
        <f t="shared" si="23"/>
        <v>4</v>
      </c>
    </row>
    <row r="282" spans="1:16" x14ac:dyDescent="0.2">
      <c r="A282" s="116" t="str">
        <f t="shared" si="24"/>
        <v>David Mullin</v>
      </c>
      <c r="B282" s="120">
        <v>41916</v>
      </c>
      <c r="C282" s="116" t="s">
        <v>535</v>
      </c>
      <c r="D282" s="116" t="s">
        <v>660</v>
      </c>
      <c r="E282" s="116"/>
      <c r="F282" s="116" t="s">
        <v>313</v>
      </c>
      <c r="G282" s="116" t="s">
        <v>661</v>
      </c>
      <c r="H282" s="116">
        <f t="shared" si="21"/>
        <v>1</v>
      </c>
      <c r="I282" s="116" t="s">
        <v>161</v>
      </c>
      <c r="J282" s="116" t="s">
        <v>209</v>
      </c>
      <c r="K282" s="116"/>
      <c r="L282" s="116"/>
      <c r="M282" s="116" t="s">
        <v>210</v>
      </c>
      <c r="N282" s="116" t="s">
        <v>317</v>
      </c>
      <c r="O282" s="116">
        <f t="shared" si="22"/>
        <v>2014</v>
      </c>
      <c r="P282" s="116">
        <f t="shared" si="23"/>
        <v>10</v>
      </c>
    </row>
    <row r="283" spans="1:16" x14ac:dyDescent="0.2">
      <c r="A283" s="116" t="str">
        <f t="shared" si="24"/>
        <v>David Mullin</v>
      </c>
      <c r="B283" s="117">
        <v>42387</v>
      </c>
      <c r="C283" t="s">
        <v>532</v>
      </c>
      <c r="D283" t="s">
        <v>634</v>
      </c>
      <c r="F283" t="s">
        <v>364</v>
      </c>
      <c r="G283" t="s">
        <v>1667</v>
      </c>
      <c r="H283" s="116">
        <f t="shared" si="21"/>
        <v>1</v>
      </c>
      <c r="I283" t="s">
        <v>161</v>
      </c>
      <c r="J283" t="s">
        <v>209</v>
      </c>
      <c r="O283" s="116">
        <f t="shared" si="22"/>
        <v>2016</v>
      </c>
      <c r="P283" s="116">
        <f t="shared" si="23"/>
        <v>1</v>
      </c>
    </row>
    <row r="284" spans="1:16" x14ac:dyDescent="0.2">
      <c r="A284" s="116" t="str">
        <f t="shared" si="24"/>
        <v>David Mullin</v>
      </c>
      <c r="B284" s="117">
        <v>42417</v>
      </c>
      <c r="C284" t="s">
        <v>1660</v>
      </c>
      <c r="D284" s="116" t="s">
        <v>1662</v>
      </c>
      <c r="F284" s="116" t="s">
        <v>313</v>
      </c>
      <c r="G284" s="116" t="s">
        <v>1667</v>
      </c>
      <c r="H284" s="116">
        <f t="shared" si="21"/>
        <v>2</v>
      </c>
      <c r="I284" s="116" t="s">
        <v>161</v>
      </c>
      <c r="J284" s="116" t="s">
        <v>209</v>
      </c>
      <c r="K284" s="116">
        <v>5</v>
      </c>
      <c r="N284" s="116" t="s">
        <v>200</v>
      </c>
      <c r="O284" s="116">
        <f t="shared" si="22"/>
        <v>2016</v>
      </c>
      <c r="P284" s="116">
        <f t="shared" si="23"/>
        <v>2</v>
      </c>
    </row>
    <row r="285" spans="1:16" x14ac:dyDescent="0.2">
      <c r="A285" s="116" t="str">
        <f t="shared" si="24"/>
        <v>David Mullin</v>
      </c>
      <c r="B285" s="120">
        <v>41867</v>
      </c>
      <c r="C285" s="116" t="s">
        <v>545</v>
      </c>
      <c r="D285" s="116" t="s">
        <v>662</v>
      </c>
      <c r="E285" s="116"/>
      <c r="F285" s="116" t="s">
        <v>313</v>
      </c>
      <c r="G285" s="116" t="s">
        <v>663</v>
      </c>
      <c r="H285" s="116">
        <f t="shared" si="21"/>
        <v>1</v>
      </c>
      <c r="I285" s="116" t="s">
        <v>161</v>
      </c>
      <c r="J285" s="116" t="s">
        <v>209</v>
      </c>
      <c r="K285" s="116"/>
      <c r="L285" s="116"/>
      <c r="M285" s="116"/>
      <c r="N285" s="116" t="s">
        <v>317</v>
      </c>
      <c r="O285" s="116">
        <f t="shared" si="22"/>
        <v>2014</v>
      </c>
      <c r="P285" s="116">
        <f t="shared" si="23"/>
        <v>8</v>
      </c>
    </row>
    <row r="286" spans="1:16" x14ac:dyDescent="0.2">
      <c r="A286" s="116" t="str">
        <f t="shared" si="24"/>
        <v>David Mullin</v>
      </c>
      <c r="B286" s="120">
        <v>41909</v>
      </c>
      <c r="C286" s="120" t="s">
        <v>505</v>
      </c>
      <c r="D286" s="116" t="s">
        <v>664</v>
      </c>
      <c r="E286" s="116"/>
      <c r="F286" s="116" t="s">
        <v>313</v>
      </c>
      <c r="G286" s="116" t="s">
        <v>663</v>
      </c>
      <c r="H286" s="116">
        <f t="shared" si="21"/>
        <v>2</v>
      </c>
      <c r="I286" s="116" t="s">
        <v>161</v>
      </c>
      <c r="J286" s="116" t="s">
        <v>209</v>
      </c>
      <c r="K286" s="116"/>
      <c r="L286" s="116"/>
      <c r="M286" s="116" t="s">
        <v>210</v>
      </c>
      <c r="N286" s="116" t="s">
        <v>317</v>
      </c>
      <c r="O286" s="116">
        <f t="shared" si="22"/>
        <v>2014</v>
      </c>
      <c r="P286" s="116">
        <f t="shared" si="23"/>
        <v>9</v>
      </c>
    </row>
    <row r="287" spans="1:16" x14ac:dyDescent="0.2">
      <c r="A287" s="116" t="str">
        <f t="shared" si="24"/>
        <v>David Mullin</v>
      </c>
      <c r="B287" s="120">
        <v>41944</v>
      </c>
      <c r="C287" s="116" t="s">
        <v>310</v>
      </c>
      <c r="D287" s="116" t="s">
        <v>397</v>
      </c>
      <c r="E287" s="116" t="s">
        <v>528</v>
      </c>
      <c r="F287" s="116" t="s">
        <v>529</v>
      </c>
      <c r="G287" s="116" t="s">
        <v>663</v>
      </c>
      <c r="H287" s="116">
        <f t="shared" si="21"/>
        <v>3</v>
      </c>
      <c r="I287" s="116" t="s">
        <v>161</v>
      </c>
      <c r="J287" s="116" t="s">
        <v>209</v>
      </c>
      <c r="K287" s="116">
        <v>5</v>
      </c>
      <c r="L287" s="116"/>
      <c r="M287" s="116" t="s">
        <v>210</v>
      </c>
      <c r="N287" s="116" t="s">
        <v>317</v>
      </c>
      <c r="O287" s="116">
        <f t="shared" si="22"/>
        <v>2014</v>
      </c>
      <c r="P287" s="116">
        <f t="shared" si="23"/>
        <v>11</v>
      </c>
    </row>
    <row r="288" spans="1:16" x14ac:dyDescent="0.2">
      <c r="A288" s="116" t="str">
        <f t="shared" si="24"/>
        <v>David Mullin</v>
      </c>
      <c r="B288" s="120">
        <v>42070</v>
      </c>
      <c r="C288" s="116" t="s">
        <v>429</v>
      </c>
      <c r="D288" s="116" t="s">
        <v>665</v>
      </c>
      <c r="E288" s="116" t="s">
        <v>431</v>
      </c>
      <c r="F288" s="116" t="s">
        <v>313</v>
      </c>
      <c r="G288" s="116" t="s">
        <v>666</v>
      </c>
      <c r="H288" s="116">
        <f t="shared" si="21"/>
        <v>1</v>
      </c>
      <c r="I288" s="116" t="s">
        <v>161</v>
      </c>
      <c r="J288" s="116" t="s">
        <v>209</v>
      </c>
      <c r="K288" s="116">
        <v>5</v>
      </c>
      <c r="L288" s="116"/>
      <c r="M288" s="116" t="s">
        <v>210</v>
      </c>
      <c r="N288" s="116" t="s">
        <v>200</v>
      </c>
      <c r="O288" s="116">
        <f t="shared" si="22"/>
        <v>2015</v>
      </c>
      <c r="P288" s="116">
        <f t="shared" si="23"/>
        <v>3</v>
      </c>
    </row>
    <row r="289" spans="1:16" x14ac:dyDescent="0.2">
      <c r="A289" s="116" t="str">
        <f t="shared" si="24"/>
        <v>David Mullin</v>
      </c>
      <c r="B289" s="120">
        <v>41909</v>
      </c>
      <c r="C289" s="120" t="s">
        <v>505</v>
      </c>
      <c r="D289" s="116" t="s">
        <v>667</v>
      </c>
      <c r="E289" s="116"/>
      <c r="F289" s="116" t="s">
        <v>313</v>
      </c>
      <c r="G289" s="116" t="s">
        <v>668</v>
      </c>
      <c r="H289" s="116">
        <f t="shared" si="21"/>
        <v>1</v>
      </c>
      <c r="I289" s="116" t="s">
        <v>161</v>
      </c>
      <c r="J289" s="116" t="s">
        <v>209</v>
      </c>
      <c r="K289" s="116"/>
      <c r="L289" s="116"/>
      <c r="M289" s="116" t="s">
        <v>210</v>
      </c>
      <c r="N289" s="116" t="s">
        <v>317</v>
      </c>
      <c r="O289" s="116">
        <f t="shared" si="22"/>
        <v>2014</v>
      </c>
      <c r="P289" s="116">
        <f t="shared" si="23"/>
        <v>9</v>
      </c>
    </row>
    <row r="290" spans="1:16" x14ac:dyDescent="0.2">
      <c r="A290" s="116" t="str">
        <f t="shared" si="24"/>
        <v>David Mullin</v>
      </c>
      <c r="B290" s="117">
        <v>42588</v>
      </c>
      <c r="C290" t="s">
        <v>687</v>
      </c>
      <c r="D290" s="140" t="s">
        <v>1891</v>
      </c>
      <c r="E290" s="140"/>
      <c r="F290" s="143" t="s">
        <v>1461</v>
      </c>
      <c r="G290" s="140" t="s">
        <v>1902</v>
      </c>
      <c r="H290" s="116">
        <f t="shared" si="21"/>
        <v>1</v>
      </c>
      <c r="I290" s="140" t="s">
        <v>161</v>
      </c>
      <c r="J290" s="140" t="s">
        <v>209</v>
      </c>
      <c r="K290" s="140"/>
      <c r="L290" s="140"/>
      <c r="M290" s="140"/>
      <c r="N290" s="140" t="s">
        <v>200</v>
      </c>
      <c r="O290" s="116">
        <f t="shared" si="22"/>
        <v>2016</v>
      </c>
      <c r="P290" s="116">
        <f t="shared" si="23"/>
        <v>8</v>
      </c>
    </row>
    <row r="291" spans="1:16" x14ac:dyDescent="0.2">
      <c r="A291" s="116" t="str">
        <f t="shared" si="24"/>
        <v>David Mullin</v>
      </c>
      <c r="B291" s="117">
        <v>42574</v>
      </c>
      <c r="C291" t="s">
        <v>562</v>
      </c>
      <c r="D291" t="s">
        <v>1887</v>
      </c>
      <c r="E291" t="s">
        <v>312</v>
      </c>
      <c r="F291" t="s">
        <v>313</v>
      </c>
      <c r="G291" t="s">
        <v>1903</v>
      </c>
      <c r="H291" s="116">
        <f t="shared" si="21"/>
        <v>1</v>
      </c>
      <c r="I291" t="s">
        <v>161</v>
      </c>
      <c r="J291" t="s">
        <v>209</v>
      </c>
      <c r="M291" t="s">
        <v>210</v>
      </c>
      <c r="N291" t="s">
        <v>200</v>
      </c>
      <c r="O291" s="116">
        <f t="shared" si="22"/>
        <v>2016</v>
      </c>
      <c r="P291" s="116">
        <f t="shared" si="23"/>
        <v>7</v>
      </c>
    </row>
    <row r="292" spans="1:16" x14ac:dyDescent="0.2">
      <c r="A292" s="116" t="str">
        <f t="shared" si="24"/>
        <v>David Mullin</v>
      </c>
      <c r="B292" s="120">
        <v>41867</v>
      </c>
      <c r="C292" s="116" t="s">
        <v>545</v>
      </c>
      <c r="D292" s="116" t="s">
        <v>662</v>
      </c>
      <c r="E292" s="116"/>
      <c r="F292" s="116" t="s">
        <v>313</v>
      </c>
      <c r="G292" s="116" t="s">
        <v>669</v>
      </c>
      <c r="H292" s="116">
        <f t="shared" si="21"/>
        <v>1</v>
      </c>
      <c r="I292" s="116" t="s">
        <v>161</v>
      </c>
      <c r="J292" s="116" t="s">
        <v>209</v>
      </c>
      <c r="K292" s="116"/>
      <c r="L292" s="116"/>
      <c r="M292" s="116"/>
      <c r="N292" s="116" t="s">
        <v>317</v>
      </c>
      <c r="O292" s="116">
        <f t="shared" si="22"/>
        <v>2014</v>
      </c>
      <c r="P292" s="116">
        <f t="shared" si="23"/>
        <v>8</v>
      </c>
    </row>
    <row r="293" spans="1:16" x14ac:dyDescent="0.2">
      <c r="A293" s="116" t="str">
        <f t="shared" si="24"/>
        <v>David Mullin</v>
      </c>
      <c r="B293" s="120">
        <v>41552</v>
      </c>
      <c r="C293" s="116" t="s">
        <v>310</v>
      </c>
      <c r="D293" s="116" t="s">
        <v>639</v>
      </c>
      <c r="E293" s="116" t="s">
        <v>312</v>
      </c>
      <c r="F293" s="116" t="s">
        <v>313</v>
      </c>
      <c r="G293" s="116" t="s">
        <v>670</v>
      </c>
      <c r="H293" s="116">
        <f t="shared" si="21"/>
        <v>1</v>
      </c>
      <c r="I293" s="116" t="s">
        <v>161</v>
      </c>
      <c r="J293" s="116" t="s">
        <v>209</v>
      </c>
      <c r="K293" s="116"/>
      <c r="L293" s="116"/>
      <c r="M293" s="116" t="s">
        <v>210</v>
      </c>
      <c r="N293" s="116" t="s">
        <v>317</v>
      </c>
      <c r="O293" s="116">
        <f t="shared" si="22"/>
        <v>2013</v>
      </c>
      <c r="P293" s="116">
        <f t="shared" si="23"/>
        <v>10</v>
      </c>
    </row>
    <row r="294" spans="1:16" x14ac:dyDescent="0.2">
      <c r="A294" s="116" t="str">
        <f t="shared" si="24"/>
        <v>David Mullin</v>
      </c>
      <c r="B294" s="120">
        <v>41610</v>
      </c>
      <c r="C294" s="116" t="s">
        <v>532</v>
      </c>
      <c r="D294" s="116" t="s">
        <v>634</v>
      </c>
      <c r="E294" s="116"/>
      <c r="F294" s="116" t="s">
        <v>313</v>
      </c>
      <c r="G294" s="116" t="s">
        <v>670</v>
      </c>
      <c r="H294" s="116">
        <f t="shared" si="21"/>
        <v>2</v>
      </c>
      <c r="I294" s="116" t="s">
        <v>161</v>
      </c>
      <c r="J294" s="116" t="s">
        <v>209</v>
      </c>
      <c r="K294" s="116"/>
      <c r="L294" s="116"/>
      <c r="M294" s="116"/>
      <c r="N294" s="116" t="s">
        <v>317</v>
      </c>
      <c r="O294" s="116">
        <f t="shared" si="22"/>
        <v>2013</v>
      </c>
      <c r="P294" s="116">
        <f t="shared" si="23"/>
        <v>12</v>
      </c>
    </row>
    <row r="295" spans="1:16" x14ac:dyDescent="0.2">
      <c r="A295" s="116" t="str">
        <f t="shared" si="24"/>
        <v>David Mullin</v>
      </c>
      <c r="B295" s="120">
        <v>41729</v>
      </c>
      <c r="C295" s="116" t="s">
        <v>410</v>
      </c>
      <c r="D295" s="116" t="s">
        <v>414</v>
      </c>
      <c r="E295" s="116" t="s">
        <v>312</v>
      </c>
      <c r="F295" s="116" t="s">
        <v>313</v>
      </c>
      <c r="G295" s="116" t="s">
        <v>670</v>
      </c>
      <c r="H295" s="116">
        <f t="shared" si="21"/>
        <v>3</v>
      </c>
      <c r="I295" s="116" t="s">
        <v>161</v>
      </c>
      <c r="J295" s="116" t="s">
        <v>209</v>
      </c>
      <c r="K295" s="116">
        <v>4</v>
      </c>
      <c r="L295" s="116"/>
      <c r="M295" s="116" t="s">
        <v>210</v>
      </c>
      <c r="N295" s="116" t="s">
        <v>317</v>
      </c>
      <c r="O295" s="116">
        <f t="shared" si="22"/>
        <v>2014</v>
      </c>
      <c r="P295" s="116">
        <f t="shared" si="23"/>
        <v>3</v>
      </c>
    </row>
    <row r="296" spans="1:16" x14ac:dyDescent="0.2">
      <c r="A296" s="116" t="str">
        <f t="shared" si="24"/>
        <v>David Mullin</v>
      </c>
      <c r="B296" s="120">
        <v>41734</v>
      </c>
      <c r="C296" s="116" t="s">
        <v>326</v>
      </c>
      <c r="D296" s="116" t="s">
        <v>623</v>
      </c>
      <c r="E296" s="116" t="s">
        <v>312</v>
      </c>
      <c r="F296" s="116" t="s">
        <v>329</v>
      </c>
      <c r="G296" s="116" t="s">
        <v>670</v>
      </c>
      <c r="H296" s="116">
        <f t="shared" si="21"/>
        <v>4</v>
      </c>
      <c r="I296" s="116" t="s">
        <v>161</v>
      </c>
      <c r="J296" s="116" t="s">
        <v>209</v>
      </c>
      <c r="K296" s="116">
        <v>4</v>
      </c>
      <c r="L296" s="116"/>
      <c r="M296" s="116" t="s">
        <v>210</v>
      </c>
      <c r="N296" s="116" t="s">
        <v>317</v>
      </c>
      <c r="O296" s="116">
        <f t="shared" si="22"/>
        <v>2014</v>
      </c>
      <c r="P296" s="116">
        <f t="shared" si="23"/>
        <v>4</v>
      </c>
    </row>
    <row r="297" spans="1:16" x14ac:dyDescent="0.2">
      <c r="A297" s="116" t="str">
        <f t="shared" si="24"/>
        <v>David Mullin</v>
      </c>
      <c r="B297" s="120">
        <v>41783</v>
      </c>
      <c r="C297" s="116" t="s">
        <v>450</v>
      </c>
      <c r="D297" s="116" t="s">
        <v>244</v>
      </c>
      <c r="E297" s="116"/>
      <c r="F297" s="116" t="s">
        <v>343</v>
      </c>
      <c r="G297" s="116" t="s">
        <v>670</v>
      </c>
      <c r="H297" s="116">
        <f t="shared" si="21"/>
        <v>5</v>
      </c>
      <c r="I297" s="116"/>
      <c r="J297" s="116" t="s">
        <v>100</v>
      </c>
      <c r="K297" s="116"/>
      <c r="L297" s="116"/>
      <c r="M297" s="116"/>
      <c r="N297" s="116" t="s">
        <v>317</v>
      </c>
      <c r="O297" s="116">
        <f t="shared" si="22"/>
        <v>2014</v>
      </c>
      <c r="P297" s="116">
        <f t="shared" si="23"/>
        <v>5</v>
      </c>
    </row>
    <row r="298" spans="1:16" x14ac:dyDescent="0.2">
      <c r="A298" s="116" t="str">
        <f t="shared" si="24"/>
        <v>Evelyn Veringa</v>
      </c>
      <c r="B298" s="120">
        <v>41713</v>
      </c>
      <c r="C298" s="116" t="s">
        <v>345</v>
      </c>
      <c r="D298" s="116" t="s">
        <v>346</v>
      </c>
      <c r="E298" s="116" t="s">
        <v>347</v>
      </c>
      <c r="F298" s="116" t="s">
        <v>313</v>
      </c>
      <c r="G298" s="116" t="s">
        <v>671</v>
      </c>
      <c r="H298" s="116">
        <f t="shared" si="21"/>
        <v>1</v>
      </c>
      <c r="I298" s="116" t="s">
        <v>672</v>
      </c>
      <c r="J298" s="116" t="s">
        <v>673</v>
      </c>
      <c r="K298" s="116"/>
      <c r="L298" s="116" t="s">
        <v>349</v>
      </c>
      <c r="M298" s="116" t="s">
        <v>349</v>
      </c>
      <c r="N298" s="116" t="s">
        <v>317</v>
      </c>
      <c r="O298" s="116">
        <f t="shared" si="22"/>
        <v>2014</v>
      </c>
      <c r="P298" s="116">
        <f t="shared" si="23"/>
        <v>3</v>
      </c>
    </row>
    <row r="299" spans="1:16" x14ac:dyDescent="0.2">
      <c r="A299" s="116" t="str">
        <f t="shared" si="24"/>
        <v>Evelyn Veringa</v>
      </c>
      <c r="B299" s="120">
        <v>41713</v>
      </c>
      <c r="C299" s="116" t="s">
        <v>345</v>
      </c>
      <c r="D299" s="116" t="s">
        <v>390</v>
      </c>
      <c r="E299" s="116" t="s">
        <v>347</v>
      </c>
      <c r="F299" s="116" t="s">
        <v>313</v>
      </c>
      <c r="G299" s="116" t="s">
        <v>674</v>
      </c>
      <c r="H299" s="116">
        <f t="shared" si="21"/>
        <v>1</v>
      </c>
      <c r="I299" s="116" t="s">
        <v>672</v>
      </c>
      <c r="J299" s="116" t="s">
        <v>673</v>
      </c>
      <c r="K299" s="116"/>
      <c r="L299" s="116" t="s">
        <v>349</v>
      </c>
      <c r="M299" s="116" t="s">
        <v>349</v>
      </c>
      <c r="N299" s="116" t="s">
        <v>317</v>
      </c>
      <c r="O299" s="116">
        <f t="shared" si="22"/>
        <v>2014</v>
      </c>
      <c r="P299" s="116">
        <f t="shared" si="23"/>
        <v>3</v>
      </c>
    </row>
    <row r="300" spans="1:16" x14ac:dyDescent="0.2">
      <c r="A300" s="116" t="str">
        <f t="shared" si="24"/>
        <v>Faan Behrens</v>
      </c>
      <c r="B300" s="120">
        <v>41713</v>
      </c>
      <c r="C300" s="116" t="s">
        <v>345</v>
      </c>
      <c r="D300" s="116" t="s">
        <v>675</v>
      </c>
      <c r="E300" s="116" t="s">
        <v>347</v>
      </c>
      <c r="F300" s="116" t="s">
        <v>313</v>
      </c>
      <c r="G300" s="116" t="s">
        <v>676</v>
      </c>
      <c r="H300" s="116">
        <f t="shared" si="21"/>
        <v>1</v>
      </c>
      <c r="I300" s="116" t="s">
        <v>156</v>
      </c>
      <c r="J300" s="116" t="s">
        <v>155</v>
      </c>
      <c r="K300" s="116"/>
      <c r="L300" s="116" t="s">
        <v>349</v>
      </c>
      <c r="M300" s="116" t="s">
        <v>198</v>
      </c>
      <c r="N300" s="116" t="s">
        <v>317</v>
      </c>
      <c r="O300" s="116">
        <f t="shared" si="22"/>
        <v>2014</v>
      </c>
      <c r="P300" s="116">
        <f t="shared" si="23"/>
        <v>3</v>
      </c>
    </row>
    <row r="301" spans="1:16" x14ac:dyDescent="0.2">
      <c r="A301" s="116" t="str">
        <f t="shared" si="24"/>
        <v>Faan Behrens</v>
      </c>
      <c r="B301" s="120">
        <v>41734</v>
      </c>
      <c r="C301" s="116" t="s">
        <v>326</v>
      </c>
      <c r="D301" s="116" t="s">
        <v>677</v>
      </c>
      <c r="E301" s="116" t="s">
        <v>312</v>
      </c>
      <c r="F301" s="116" t="s">
        <v>329</v>
      </c>
      <c r="G301" s="116" t="s">
        <v>676</v>
      </c>
      <c r="H301" s="116">
        <f t="shared" si="21"/>
        <v>2</v>
      </c>
      <c r="I301" s="116" t="s">
        <v>156</v>
      </c>
      <c r="J301" s="116" t="s">
        <v>155</v>
      </c>
      <c r="K301" s="116">
        <v>3</v>
      </c>
      <c r="L301" s="116"/>
      <c r="M301" s="116" t="s">
        <v>198</v>
      </c>
      <c r="N301" s="116" t="s">
        <v>317</v>
      </c>
      <c r="O301" s="116">
        <f t="shared" si="22"/>
        <v>2014</v>
      </c>
      <c r="P301" s="116">
        <f t="shared" si="23"/>
        <v>4</v>
      </c>
    </row>
    <row r="302" spans="1:16" x14ac:dyDescent="0.2">
      <c r="A302" s="116" t="str">
        <f t="shared" si="24"/>
        <v>Faan Behrens</v>
      </c>
      <c r="B302" s="120">
        <v>41482</v>
      </c>
      <c r="C302" s="116" t="s">
        <v>399</v>
      </c>
      <c r="D302" s="116" t="s">
        <v>397</v>
      </c>
      <c r="E302" s="116" t="s">
        <v>401</v>
      </c>
      <c r="F302" s="116" t="s">
        <v>313</v>
      </c>
      <c r="G302" s="116" t="s">
        <v>678</v>
      </c>
      <c r="H302" s="116">
        <f t="shared" si="21"/>
        <v>1</v>
      </c>
      <c r="I302" s="116" t="s">
        <v>156</v>
      </c>
      <c r="J302" s="116" t="s">
        <v>155</v>
      </c>
      <c r="K302" s="116">
        <v>3</v>
      </c>
      <c r="L302" s="116"/>
      <c r="M302" s="116"/>
      <c r="N302" s="116" t="s">
        <v>317</v>
      </c>
      <c r="O302" s="116">
        <f t="shared" si="22"/>
        <v>2013</v>
      </c>
      <c r="P302" s="116">
        <f t="shared" si="23"/>
        <v>7</v>
      </c>
    </row>
    <row r="303" spans="1:16" x14ac:dyDescent="0.2">
      <c r="A303" s="116" t="str">
        <f t="shared" si="24"/>
        <v>Faan Behrens</v>
      </c>
      <c r="B303" s="120">
        <v>41566</v>
      </c>
      <c r="C303" s="116" t="s">
        <v>353</v>
      </c>
      <c r="D303" s="116" t="s">
        <v>354</v>
      </c>
      <c r="E303" s="116" t="s">
        <v>379</v>
      </c>
      <c r="F303" s="116" t="s">
        <v>380</v>
      </c>
      <c r="G303" s="116" t="s">
        <v>679</v>
      </c>
      <c r="H303" s="116">
        <f t="shared" si="21"/>
        <v>1</v>
      </c>
      <c r="I303" s="116" t="s">
        <v>156</v>
      </c>
      <c r="J303" s="116" t="s">
        <v>155</v>
      </c>
      <c r="K303" s="116"/>
      <c r="L303" s="116"/>
      <c r="M303" s="116"/>
      <c r="N303" s="116" t="s">
        <v>317</v>
      </c>
      <c r="O303" s="116">
        <f t="shared" si="22"/>
        <v>2013</v>
      </c>
      <c r="P303" s="116">
        <f t="shared" si="23"/>
        <v>10</v>
      </c>
    </row>
    <row r="304" spans="1:16" x14ac:dyDescent="0.2">
      <c r="A304" s="116" t="str">
        <f t="shared" si="24"/>
        <v>Faan Behrens</v>
      </c>
      <c r="B304" s="120">
        <v>41783</v>
      </c>
      <c r="C304" s="116" t="s">
        <v>450</v>
      </c>
      <c r="D304" s="116" t="s">
        <v>680</v>
      </c>
      <c r="E304" s="116"/>
      <c r="F304" s="116" t="s">
        <v>343</v>
      </c>
      <c r="G304" s="116" t="s">
        <v>681</v>
      </c>
      <c r="H304" s="116">
        <f t="shared" si="21"/>
        <v>1</v>
      </c>
      <c r="I304" s="116"/>
      <c r="J304" s="116" t="s">
        <v>94</v>
      </c>
      <c r="K304" s="116"/>
      <c r="L304" s="116"/>
      <c r="M304" s="116"/>
      <c r="N304" s="116" t="s">
        <v>317</v>
      </c>
      <c r="O304" s="116">
        <f t="shared" si="22"/>
        <v>2014</v>
      </c>
      <c r="P304" s="116">
        <f t="shared" si="23"/>
        <v>5</v>
      </c>
    </row>
    <row r="305" spans="1:16" x14ac:dyDescent="0.2">
      <c r="A305" s="116" t="str">
        <f t="shared" si="24"/>
        <v>Faan Behrens</v>
      </c>
      <c r="B305" s="120">
        <v>42133</v>
      </c>
      <c r="C305" s="116" t="s">
        <v>426</v>
      </c>
      <c r="D305" s="116" t="s">
        <v>395</v>
      </c>
      <c r="E305" s="116" t="s">
        <v>312</v>
      </c>
      <c r="F305" s="116" t="s">
        <v>313</v>
      </c>
      <c r="G305" s="116" t="s">
        <v>682</v>
      </c>
      <c r="H305" s="116">
        <f t="shared" si="21"/>
        <v>1</v>
      </c>
      <c r="I305" s="116" t="s">
        <v>156</v>
      </c>
      <c r="J305" s="116" t="s">
        <v>155</v>
      </c>
      <c r="K305" s="116">
        <v>4</v>
      </c>
      <c r="L305" s="116"/>
      <c r="M305" s="116" t="s">
        <v>198</v>
      </c>
      <c r="N305" s="116" t="s">
        <v>200</v>
      </c>
      <c r="O305" s="116">
        <f t="shared" si="22"/>
        <v>2015</v>
      </c>
      <c r="P305" s="116">
        <f t="shared" si="23"/>
        <v>5</v>
      </c>
    </row>
    <row r="306" spans="1:16" x14ac:dyDescent="0.2">
      <c r="A306" s="116" t="str">
        <f t="shared" si="24"/>
        <v>Faan Behrens</v>
      </c>
      <c r="B306" s="117">
        <v>42679</v>
      </c>
      <c r="C306" t="s">
        <v>426</v>
      </c>
      <c r="D306" t="s">
        <v>395</v>
      </c>
      <c r="F306" t="s">
        <v>313</v>
      </c>
      <c r="G306" t="s">
        <v>682</v>
      </c>
      <c r="H306" s="116">
        <f t="shared" si="21"/>
        <v>2</v>
      </c>
      <c r="I306" t="s">
        <v>156</v>
      </c>
      <c r="J306" t="s">
        <v>155</v>
      </c>
      <c r="M306" t="s">
        <v>198</v>
      </c>
      <c r="N306" t="s">
        <v>200</v>
      </c>
      <c r="O306" s="116">
        <f t="shared" si="22"/>
        <v>2016</v>
      </c>
      <c r="P306" s="116">
        <f t="shared" si="23"/>
        <v>11</v>
      </c>
    </row>
    <row r="307" spans="1:16" x14ac:dyDescent="0.2">
      <c r="A307" s="116" t="str">
        <f t="shared" si="24"/>
        <v>Faan Behrens</v>
      </c>
      <c r="B307" s="120">
        <v>41713</v>
      </c>
      <c r="C307" s="116" t="s">
        <v>345</v>
      </c>
      <c r="D307" s="116" t="s">
        <v>675</v>
      </c>
      <c r="E307" s="116" t="s">
        <v>683</v>
      </c>
      <c r="F307" s="116" t="s">
        <v>684</v>
      </c>
      <c r="G307" s="116" t="s">
        <v>685</v>
      </c>
      <c r="H307" s="116">
        <f t="shared" si="21"/>
        <v>1</v>
      </c>
      <c r="I307" s="116" t="s">
        <v>156</v>
      </c>
      <c r="J307" s="116" t="s">
        <v>155</v>
      </c>
      <c r="K307" s="116"/>
      <c r="L307" s="116" t="s">
        <v>349</v>
      </c>
      <c r="M307" s="116" t="s">
        <v>198</v>
      </c>
      <c r="N307" s="116" t="s">
        <v>317</v>
      </c>
      <c r="O307" s="116">
        <f t="shared" si="22"/>
        <v>2014</v>
      </c>
      <c r="P307" s="116">
        <f t="shared" si="23"/>
        <v>3</v>
      </c>
    </row>
    <row r="308" spans="1:16" x14ac:dyDescent="0.2">
      <c r="A308" s="116" t="str">
        <f t="shared" si="24"/>
        <v>Faan Behrens</v>
      </c>
      <c r="B308" s="120">
        <v>41734</v>
      </c>
      <c r="C308" s="116" t="s">
        <v>326</v>
      </c>
      <c r="D308" s="116" t="s">
        <v>677</v>
      </c>
      <c r="E308" s="116" t="s">
        <v>363</v>
      </c>
      <c r="F308" s="116" t="s">
        <v>624</v>
      </c>
      <c r="G308" s="116" t="s">
        <v>685</v>
      </c>
      <c r="H308" s="116">
        <f t="shared" si="21"/>
        <v>2</v>
      </c>
      <c r="I308" s="116" t="s">
        <v>156</v>
      </c>
      <c r="J308" s="116" t="s">
        <v>155</v>
      </c>
      <c r="K308" s="116">
        <v>3</v>
      </c>
      <c r="L308" s="116"/>
      <c r="M308" s="116" t="s">
        <v>198</v>
      </c>
      <c r="N308" s="116" t="s">
        <v>317</v>
      </c>
      <c r="O308" s="116">
        <f t="shared" si="22"/>
        <v>2014</v>
      </c>
      <c r="P308" s="116">
        <f t="shared" si="23"/>
        <v>4</v>
      </c>
    </row>
    <row r="309" spans="1:16" x14ac:dyDescent="0.2">
      <c r="A309" s="116" t="str">
        <f t="shared" si="24"/>
        <v>Faan Behrens</v>
      </c>
      <c r="B309" s="117">
        <v>42588</v>
      </c>
      <c r="C309" t="s">
        <v>687</v>
      </c>
      <c r="D309" s="140" t="s">
        <v>1891</v>
      </c>
      <c r="E309" s="140"/>
      <c r="F309" s="143" t="s">
        <v>1461</v>
      </c>
      <c r="G309" s="140" t="s">
        <v>1880</v>
      </c>
      <c r="H309" s="116">
        <f t="shared" si="21"/>
        <v>1</v>
      </c>
      <c r="I309" s="140" t="s">
        <v>156</v>
      </c>
      <c r="J309" s="140" t="s">
        <v>155</v>
      </c>
      <c r="K309" s="140"/>
      <c r="L309" s="140"/>
      <c r="M309" s="140"/>
      <c r="N309" s="140" t="s">
        <v>200</v>
      </c>
      <c r="O309" s="116">
        <f t="shared" si="22"/>
        <v>2016</v>
      </c>
      <c r="P309" s="116">
        <f t="shared" si="23"/>
        <v>8</v>
      </c>
    </row>
    <row r="310" spans="1:16" x14ac:dyDescent="0.2">
      <c r="A310" s="116" t="str">
        <f t="shared" si="24"/>
        <v>Faan Behrens</v>
      </c>
      <c r="B310" s="120">
        <v>41944</v>
      </c>
      <c r="C310" s="116" t="s">
        <v>310</v>
      </c>
      <c r="D310" s="116" t="s">
        <v>397</v>
      </c>
      <c r="E310" s="116" t="s">
        <v>528</v>
      </c>
      <c r="F310" s="116" t="s">
        <v>529</v>
      </c>
      <c r="G310" s="116" t="s">
        <v>686</v>
      </c>
      <c r="H310" s="116">
        <f t="shared" si="21"/>
        <v>1</v>
      </c>
      <c r="I310" s="116" t="s">
        <v>156</v>
      </c>
      <c r="J310" s="116" t="s">
        <v>155</v>
      </c>
      <c r="K310" s="116">
        <v>4</v>
      </c>
      <c r="L310" s="116"/>
      <c r="M310" s="116" t="s">
        <v>198</v>
      </c>
      <c r="N310" s="116" t="s">
        <v>317</v>
      </c>
      <c r="O310" s="116">
        <f t="shared" si="22"/>
        <v>2014</v>
      </c>
      <c r="P310" s="116">
        <f t="shared" si="23"/>
        <v>11</v>
      </c>
    </row>
    <row r="311" spans="1:16" x14ac:dyDescent="0.2">
      <c r="A311" s="116" t="str">
        <f t="shared" si="24"/>
        <v>Faan Behrens</v>
      </c>
      <c r="B311" s="120">
        <v>42070</v>
      </c>
      <c r="C311" s="116" t="s">
        <v>429</v>
      </c>
      <c r="D311" s="116" t="s">
        <v>430</v>
      </c>
      <c r="E311" s="116" t="s">
        <v>431</v>
      </c>
      <c r="F311" s="116" t="s">
        <v>313</v>
      </c>
      <c r="G311" s="116" t="s">
        <v>686</v>
      </c>
      <c r="H311" s="116">
        <f t="shared" si="21"/>
        <v>2</v>
      </c>
      <c r="I311" s="116" t="s">
        <v>156</v>
      </c>
      <c r="J311" s="116" t="s">
        <v>155</v>
      </c>
      <c r="K311" s="116">
        <v>4</v>
      </c>
      <c r="L311" s="116"/>
      <c r="M311" s="116" t="s">
        <v>198</v>
      </c>
      <c r="N311" s="116" t="s">
        <v>200</v>
      </c>
      <c r="O311" s="116">
        <f t="shared" si="22"/>
        <v>2015</v>
      </c>
      <c r="P311" s="116">
        <f t="shared" si="23"/>
        <v>3</v>
      </c>
    </row>
    <row r="312" spans="1:16" x14ac:dyDescent="0.2">
      <c r="A312" s="116" t="str">
        <f t="shared" si="24"/>
        <v>Faan Behrens</v>
      </c>
      <c r="B312" s="117">
        <v>42637</v>
      </c>
      <c r="C312" t="s">
        <v>345</v>
      </c>
      <c r="D312" t="s">
        <v>1965</v>
      </c>
      <c r="F312" t="s">
        <v>313</v>
      </c>
      <c r="G312" t="s">
        <v>1966</v>
      </c>
      <c r="H312" s="116">
        <f t="shared" si="21"/>
        <v>1</v>
      </c>
      <c r="I312" t="s">
        <v>156</v>
      </c>
      <c r="J312" t="s">
        <v>155</v>
      </c>
      <c r="M312" t="s">
        <v>198</v>
      </c>
      <c r="N312" t="s">
        <v>200</v>
      </c>
      <c r="O312" s="116">
        <f t="shared" si="22"/>
        <v>2016</v>
      </c>
      <c r="P312" s="116">
        <f t="shared" si="23"/>
        <v>9</v>
      </c>
    </row>
    <row r="313" spans="1:16" x14ac:dyDescent="0.2">
      <c r="A313" s="116" t="str">
        <f t="shared" si="24"/>
        <v>Faan Behrens</v>
      </c>
      <c r="B313" s="117">
        <v>42406</v>
      </c>
      <c r="C313" t="s">
        <v>310</v>
      </c>
      <c r="D313" t="s">
        <v>1654</v>
      </c>
      <c r="E313" t="s">
        <v>1655</v>
      </c>
      <c r="F313" t="s">
        <v>1656</v>
      </c>
      <c r="G313" t="s">
        <v>1668</v>
      </c>
      <c r="H313" s="116">
        <f t="shared" si="21"/>
        <v>1</v>
      </c>
      <c r="I313" t="s">
        <v>156</v>
      </c>
      <c r="J313" t="s">
        <v>155</v>
      </c>
      <c r="K313">
        <v>4</v>
      </c>
      <c r="M313" t="s">
        <v>198</v>
      </c>
      <c r="N313" t="s">
        <v>200</v>
      </c>
      <c r="O313" s="116">
        <f t="shared" si="22"/>
        <v>2016</v>
      </c>
      <c r="P313" s="116">
        <f t="shared" si="23"/>
        <v>2</v>
      </c>
    </row>
    <row r="314" spans="1:16" ht="15" x14ac:dyDescent="0.2">
      <c r="A314" s="122" t="s">
        <v>94</v>
      </c>
      <c r="B314" s="120">
        <v>42224</v>
      </c>
      <c r="C314" s="116" t="s">
        <v>399</v>
      </c>
      <c r="D314" s="121" t="s">
        <v>1460</v>
      </c>
      <c r="E314" s="121"/>
      <c r="F314" s="122" t="s">
        <v>1461</v>
      </c>
      <c r="G314" s="122" t="s">
        <v>1462</v>
      </c>
      <c r="H314" s="116">
        <f t="shared" si="21"/>
        <v>1</v>
      </c>
      <c r="I314" s="116"/>
      <c r="J314" s="116"/>
      <c r="K314" s="116"/>
      <c r="L314" s="116"/>
      <c r="M314" s="116"/>
      <c r="N314" s="116" t="s">
        <v>200</v>
      </c>
      <c r="O314" s="116">
        <f t="shared" si="22"/>
        <v>2015</v>
      </c>
      <c r="P314" s="116">
        <f t="shared" si="23"/>
        <v>8</v>
      </c>
    </row>
    <row r="315" spans="1:16" ht="15" x14ac:dyDescent="0.2">
      <c r="A315" s="122" t="s">
        <v>94</v>
      </c>
      <c r="B315" s="120">
        <v>42224</v>
      </c>
      <c r="C315" s="116" t="s">
        <v>399</v>
      </c>
      <c r="D315" s="121" t="s">
        <v>1463</v>
      </c>
      <c r="E315" s="121"/>
      <c r="F315" s="123" t="s">
        <v>1461</v>
      </c>
      <c r="G315" s="122" t="s">
        <v>1464</v>
      </c>
      <c r="H315" s="116">
        <f t="shared" si="21"/>
        <v>1</v>
      </c>
      <c r="I315" s="116"/>
      <c r="J315" s="116"/>
      <c r="K315" s="116"/>
      <c r="L315" s="116"/>
      <c r="M315" s="116"/>
      <c r="N315" s="116" t="s">
        <v>200</v>
      </c>
      <c r="O315" s="116">
        <f t="shared" si="22"/>
        <v>2015</v>
      </c>
      <c r="P315" s="116">
        <f t="shared" si="23"/>
        <v>8</v>
      </c>
    </row>
    <row r="316" spans="1:16" x14ac:dyDescent="0.2">
      <c r="A316" s="116" t="str">
        <f t="shared" ref="A316:A324" si="25">IF(I316="",TRIM(J316),CONCATENATE(TRIM(J316)," ",TRIM(I316)))</f>
        <v>Faan Behrens</v>
      </c>
      <c r="B316" s="117">
        <v>42637</v>
      </c>
      <c r="C316" t="s">
        <v>345</v>
      </c>
      <c r="D316" t="s">
        <v>1967</v>
      </c>
      <c r="F316" t="s">
        <v>313</v>
      </c>
      <c r="G316" t="s">
        <v>1968</v>
      </c>
      <c r="H316" s="116">
        <f t="shared" si="21"/>
        <v>1</v>
      </c>
      <c r="I316" t="s">
        <v>156</v>
      </c>
      <c r="J316" t="s">
        <v>155</v>
      </c>
      <c r="M316" t="s">
        <v>198</v>
      </c>
      <c r="N316" t="s">
        <v>200</v>
      </c>
      <c r="O316" s="116">
        <f t="shared" si="22"/>
        <v>2016</v>
      </c>
      <c r="P316" s="116">
        <f t="shared" si="23"/>
        <v>9</v>
      </c>
    </row>
    <row r="317" spans="1:16" x14ac:dyDescent="0.2">
      <c r="A317" s="116" t="str">
        <f t="shared" si="25"/>
        <v>Faan Behrens</v>
      </c>
      <c r="B317" s="120">
        <v>41923</v>
      </c>
      <c r="C317" s="116" t="s">
        <v>687</v>
      </c>
      <c r="D317" s="116" t="s">
        <v>688</v>
      </c>
      <c r="E317" s="116" t="s">
        <v>312</v>
      </c>
      <c r="F317" s="116" t="s">
        <v>313</v>
      </c>
      <c r="G317" s="116" t="s">
        <v>689</v>
      </c>
      <c r="H317" s="116">
        <f t="shared" si="21"/>
        <v>1</v>
      </c>
      <c r="I317" s="116" t="s">
        <v>156</v>
      </c>
      <c r="J317" s="116" t="s">
        <v>155</v>
      </c>
      <c r="K317" s="116">
        <v>4</v>
      </c>
      <c r="L317" s="116"/>
      <c r="M317" s="116" t="s">
        <v>198</v>
      </c>
      <c r="N317" s="116" t="s">
        <v>317</v>
      </c>
      <c r="O317" s="116">
        <f t="shared" si="22"/>
        <v>2014</v>
      </c>
      <c r="P317" s="116">
        <f t="shared" si="23"/>
        <v>10</v>
      </c>
    </row>
    <row r="318" spans="1:16" x14ac:dyDescent="0.2">
      <c r="A318" s="116" t="str">
        <f t="shared" si="25"/>
        <v>Faan Behrens</v>
      </c>
      <c r="B318" s="120">
        <v>41854</v>
      </c>
      <c r="C318" s="116" t="s">
        <v>371</v>
      </c>
      <c r="D318" s="116" t="s">
        <v>372</v>
      </c>
      <c r="E318" s="116"/>
      <c r="F318" s="116" t="s">
        <v>690</v>
      </c>
      <c r="G318" s="116" t="s">
        <v>691</v>
      </c>
      <c r="H318" s="116">
        <f t="shared" si="21"/>
        <v>1</v>
      </c>
      <c r="I318" s="116"/>
      <c r="J318" s="116" t="s">
        <v>94</v>
      </c>
      <c r="K318" s="116"/>
      <c r="L318" s="116"/>
      <c r="M318" s="116"/>
      <c r="N318" s="116"/>
      <c r="O318" s="116">
        <f t="shared" si="22"/>
        <v>2014</v>
      </c>
      <c r="P318" s="116">
        <f t="shared" si="23"/>
        <v>8</v>
      </c>
    </row>
    <row r="319" spans="1:16" x14ac:dyDescent="0.2">
      <c r="A319" s="116" t="str">
        <f t="shared" si="25"/>
        <v>Faan Behrens</v>
      </c>
      <c r="B319" s="120">
        <v>41839</v>
      </c>
      <c r="C319" s="116" t="s">
        <v>692</v>
      </c>
      <c r="D319" s="116" t="s">
        <v>693</v>
      </c>
      <c r="E319" s="116"/>
      <c r="F319" s="116" t="s">
        <v>313</v>
      </c>
      <c r="G319" s="116" t="s">
        <v>694</v>
      </c>
      <c r="H319" s="116">
        <f t="shared" si="21"/>
        <v>1</v>
      </c>
      <c r="I319" s="116" t="s">
        <v>156</v>
      </c>
      <c r="J319" s="116" t="s">
        <v>155</v>
      </c>
      <c r="K319" s="116"/>
      <c r="L319" s="116"/>
      <c r="M319" s="116"/>
      <c r="N319" s="116"/>
      <c r="O319" s="116">
        <f t="shared" si="22"/>
        <v>2014</v>
      </c>
      <c r="P319" s="116">
        <f t="shared" si="23"/>
        <v>7</v>
      </c>
    </row>
    <row r="320" spans="1:16" x14ac:dyDescent="0.2">
      <c r="A320" s="116" t="str">
        <f t="shared" si="25"/>
        <v>Faan Behrens</v>
      </c>
      <c r="B320" s="117">
        <v>42511</v>
      </c>
      <c r="C320" t="s">
        <v>541</v>
      </c>
      <c r="D320" t="s">
        <v>1806</v>
      </c>
      <c r="E320" t="s">
        <v>312</v>
      </c>
      <c r="F320" t="s">
        <v>313</v>
      </c>
      <c r="G320" t="s">
        <v>1807</v>
      </c>
      <c r="H320" s="116">
        <f t="shared" si="21"/>
        <v>1</v>
      </c>
      <c r="I320" t="s">
        <v>156</v>
      </c>
      <c r="J320" t="s">
        <v>155</v>
      </c>
      <c r="N320" t="s">
        <v>200</v>
      </c>
      <c r="O320" s="116">
        <f t="shared" si="22"/>
        <v>2016</v>
      </c>
      <c r="P320" s="116">
        <f t="shared" si="23"/>
        <v>5</v>
      </c>
    </row>
    <row r="321" spans="1:16" x14ac:dyDescent="0.2">
      <c r="A321" s="116" t="str">
        <f t="shared" si="25"/>
        <v>Faan Behrens</v>
      </c>
      <c r="B321" s="117">
        <v>42637</v>
      </c>
      <c r="C321" t="s">
        <v>345</v>
      </c>
      <c r="D321" t="s">
        <v>1967</v>
      </c>
      <c r="F321" t="s">
        <v>313</v>
      </c>
      <c r="G321" t="s">
        <v>1807</v>
      </c>
      <c r="H321" s="116">
        <f t="shared" si="21"/>
        <v>2</v>
      </c>
      <c r="I321" t="s">
        <v>156</v>
      </c>
      <c r="J321" t="s">
        <v>155</v>
      </c>
      <c r="M321" t="s">
        <v>198</v>
      </c>
      <c r="N321" t="s">
        <v>200</v>
      </c>
      <c r="O321" s="116">
        <f t="shared" si="22"/>
        <v>2016</v>
      </c>
      <c r="P321" s="116">
        <f t="shared" si="23"/>
        <v>9</v>
      </c>
    </row>
    <row r="322" spans="1:16" x14ac:dyDescent="0.2">
      <c r="A322" s="116" t="str">
        <f t="shared" si="25"/>
        <v>Faan Behrens</v>
      </c>
      <c r="B322" s="117">
        <v>42651</v>
      </c>
      <c r="C322" t="s">
        <v>476</v>
      </c>
      <c r="D322" t="s">
        <v>368</v>
      </c>
      <c r="F322" t="s">
        <v>2026</v>
      </c>
      <c r="G322" t="s">
        <v>1807</v>
      </c>
      <c r="H322" s="116">
        <f t="shared" ref="H322:H385" si="26">IF(TRIM(G322)=TRIM(G321),H321+1,1)</f>
        <v>3</v>
      </c>
      <c r="I322" t="s">
        <v>156</v>
      </c>
      <c r="J322" t="s">
        <v>155</v>
      </c>
      <c r="M322" t="s">
        <v>198</v>
      </c>
      <c r="N322" t="s">
        <v>200</v>
      </c>
      <c r="O322" s="116">
        <f t="shared" ref="O322:O385" si="27">YEAR(B322)</f>
        <v>2016</v>
      </c>
      <c r="P322" s="116">
        <f t="shared" ref="P322:P385" si="28">MONTH(B322)</f>
        <v>10</v>
      </c>
    </row>
    <row r="323" spans="1:16" x14ac:dyDescent="0.2">
      <c r="A323" s="116" t="str">
        <f t="shared" si="25"/>
        <v>Faan Behrens</v>
      </c>
      <c r="B323" s="117">
        <v>42665</v>
      </c>
      <c r="C323" t="s">
        <v>361</v>
      </c>
      <c r="D323" t="s">
        <v>1967</v>
      </c>
      <c r="F323" t="s">
        <v>313</v>
      </c>
      <c r="G323" t="s">
        <v>1807</v>
      </c>
      <c r="H323" s="116">
        <f t="shared" si="26"/>
        <v>4</v>
      </c>
      <c r="I323" t="s">
        <v>156</v>
      </c>
      <c r="J323" t="s">
        <v>155</v>
      </c>
      <c r="M323" t="s">
        <v>198</v>
      </c>
      <c r="N323" t="s">
        <v>200</v>
      </c>
      <c r="O323" s="116">
        <f t="shared" si="27"/>
        <v>2016</v>
      </c>
      <c r="P323" s="116">
        <f t="shared" si="28"/>
        <v>10</v>
      </c>
    </row>
    <row r="324" spans="1:16" x14ac:dyDescent="0.2">
      <c r="A324" s="116" t="str">
        <f t="shared" si="25"/>
        <v>Faan Behrens</v>
      </c>
      <c r="B324" s="120">
        <v>42140</v>
      </c>
      <c r="C324" s="116" t="s">
        <v>450</v>
      </c>
      <c r="D324" s="116" t="s">
        <v>456</v>
      </c>
      <c r="E324" s="116" t="s">
        <v>583</v>
      </c>
      <c r="F324" s="116" t="s">
        <v>343</v>
      </c>
      <c r="G324" s="116" t="s">
        <v>695</v>
      </c>
      <c r="H324" s="116">
        <f t="shared" si="26"/>
        <v>1</v>
      </c>
      <c r="I324" s="116" t="s">
        <v>156</v>
      </c>
      <c r="J324" s="116" t="s">
        <v>155</v>
      </c>
      <c r="K324" s="116">
        <v>4</v>
      </c>
      <c r="L324" s="116"/>
      <c r="M324" s="116" t="s">
        <v>198</v>
      </c>
      <c r="N324" s="116" t="s">
        <v>200</v>
      </c>
      <c r="O324" s="116">
        <f t="shared" si="27"/>
        <v>2015</v>
      </c>
      <c r="P324" s="116">
        <f t="shared" si="28"/>
        <v>5</v>
      </c>
    </row>
    <row r="325" spans="1:16" ht="15" x14ac:dyDescent="0.2">
      <c r="A325" s="122" t="s">
        <v>94</v>
      </c>
      <c r="B325" s="120">
        <v>42224</v>
      </c>
      <c r="C325" s="116" t="s">
        <v>399</v>
      </c>
      <c r="D325" s="121" t="s">
        <v>737</v>
      </c>
      <c r="E325" s="121"/>
      <c r="F325" s="122" t="s">
        <v>1461</v>
      </c>
      <c r="G325" s="122" t="s">
        <v>695</v>
      </c>
      <c r="H325" s="116">
        <f t="shared" si="26"/>
        <v>2</v>
      </c>
      <c r="I325" s="116"/>
      <c r="J325" s="116"/>
      <c r="K325" s="116"/>
      <c r="L325" s="116"/>
      <c r="M325" s="116"/>
      <c r="N325" s="116" t="s">
        <v>200</v>
      </c>
      <c r="O325" s="116">
        <f t="shared" si="27"/>
        <v>2015</v>
      </c>
      <c r="P325" s="116">
        <f t="shared" si="28"/>
        <v>8</v>
      </c>
    </row>
    <row r="326" spans="1:16" x14ac:dyDescent="0.2">
      <c r="A326" s="116" t="str">
        <f t="shared" ref="A326:A334" si="29">IF(I326="",TRIM(J326),CONCATENATE(TRIM(J326)," ",TRIM(I326)))</f>
        <v>Faan Behrens</v>
      </c>
      <c r="B326" s="120">
        <v>41951</v>
      </c>
      <c r="C326" s="116" t="s">
        <v>524</v>
      </c>
      <c r="D326" s="116" t="s">
        <v>397</v>
      </c>
      <c r="E326" s="116" t="s">
        <v>312</v>
      </c>
      <c r="F326" s="116" t="s">
        <v>313</v>
      </c>
      <c r="G326" s="116" t="s">
        <v>696</v>
      </c>
      <c r="H326" s="116">
        <f t="shared" si="26"/>
        <v>1</v>
      </c>
      <c r="I326" s="116" t="s">
        <v>156</v>
      </c>
      <c r="J326" s="116" t="s">
        <v>155</v>
      </c>
      <c r="K326" s="116">
        <v>4</v>
      </c>
      <c r="L326" s="116"/>
      <c r="M326" s="116" t="s">
        <v>198</v>
      </c>
      <c r="N326" s="116" t="s">
        <v>317</v>
      </c>
      <c r="O326" s="116">
        <f t="shared" si="27"/>
        <v>2014</v>
      </c>
      <c r="P326" s="116">
        <f t="shared" si="28"/>
        <v>11</v>
      </c>
    </row>
    <row r="327" spans="1:16" x14ac:dyDescent="0.2">
      <c r="A327" s="116" t="str">
        <f t="shared" si="29"/>
        <v>Faan Behrens</v>
      </c>
      <c r="B327" s="117">
        <v>42679</v>
      </c>
      <c r="C327" t="s">
        <v>426</v>
      </c>
      <c r="D327" t="s">
        <v>499</v>
      </c>
      <c r="F327" t="s">
        <v>313</v>
      </c>
      <c r="G327" t="s">
        <v>2027</v>
      </c>
      <c r="H327" s="116">
        <f t="shared" si="26"/>
        <v>1</v>
      </c>
      <c r="I327" t="s">
        <v>156</v>
      </c>
      <c r="J327" t="s">
        <v>155</v>
      </c>
      <c r="M327" t="s">
        <v>198</v>
      </c>
      <c r="N327" t="s">
        <v>200</v>
      </c>
      <c r="O327" s="116">
        <f t="shared" si="27"/>
        <v>2016</v>
      </c>
      <c r="P327" s="116">
        <f t="shared" si="28"/>
        <v>11</v>
      </c>
    </row>
    <row r="328" spans="1:16" x14ac:dyDescent="0.2">
      <c r="A328" s="116" t="str">
        <f t="shared" si="29"/>
        <v>Faan Behrens</v>
      </c>
      <c r="B328" s="117">
        <v>42525</v>
      </c>
      <c r="C328" t="s">
        <v>703</v>
      </c>
      <c r="D328" t="s">
        <v>1808</v>
      </c>
      <c r="F328" t="s">
        <v>313</v>
      </c>
      <c r="G328" t="s">
        <v>1809</v>
      </c>
      <c r="H328" s="116">
        <f t="shared" si="26"/>
        <v>1</v>
      </c>
      <c r="I328" t="s">
        <v>156</v>
      </c>
      <c r="J328" t="s">
        <v>155</v>
      </c>
      <c r="M328" t="s">
        <v>198</v>
      </c>
      <c r="N328" t="s">
        <v>200</v>
      </c>
      <c r="O328" s="116">
        <f t="shared" si="27"/>
        <v>2016</v>
      </c>
      <c r="P328" s="116">
        <f t="shared" si="28"/>
        <v>6</v>
      </c>
    </row>
    <row r="329" spans="1:16" x14ac:dyDescent="0.2">
      <c r="A329" s="116" t="str">
        <f t="shared" si="29"/>
        <v>Faan Behrens</v>
      </c>
      <c r="B329" s="117">
        <v>42560</v>
      </c>
      <c r="C329" t="s">
        <v>1857</v>
      </c>
      <c r="D329" t="s">
        <v>1860</v>
      </c>
      <c r="F329" t="s">
        <v>313</v>
      </c>
      <c r="G329" t="s">
        <v>1861</v>
      </c>
      <c r="H329" s="116">
        <f t="shared" si="26"/>
        <v>1</v>
      </c>
      <c r="I329" t="s">
        <v>156</v>
      </c>
      <c r="J329" t="s">
        <v>155</v>
      </c>
      <c r="N329" t="s">
        <v>200</v>
      </c>
      <c r="O329" s="116">
        <f t="shared" si="27"/>
        <v>2016</v>
      </c>
      <c r="P329" s="116">
        <f t="shared" si="28"/>
        <v>7</v>
      </c>
    </row>
    <row r="330" spans="1:16" x14ac:dyDescent="0.2">
      <c r="A330" s="116" t="str">
        <f t="shared" si="29"/>
        <v>Faan Behrens</v>
      </c>
      <c r="B330" s="117">
        <v>42665</v>
      </c>
      <c r="C330" t="s">
        <v>361</v>
      </c>
      <c r="D330" t="s">
        <v>1551</v>
      </c>
      <c r="F330" t="s">
        <v>313</v>
      </c>
      <c r="G330" t="s">
        <v>1861</v>
      </c>
      <c r="H330" s="116">
        <f t="shared" si="26"/>
        <v>2</v>
      </c>
      <c r="I330" t="s">
        <v>156</v>
      </c>
      <c r="J330" t="s">
        <v>155</v>
      </c>
      <c r="M330" t="s">
        <v>198</v>
      </c>
      <c r="N330" t="s">
        <v>200</v>
      </c>
      <c r="O330" s="116">
        <f t="shared" si="27"/>
        <v>2016</v>
      </c>
      <c r="P330" s="116">
        <f t="shared" si="28"/>
        <v>10</v>
      </c>
    </row>
    <row r="331" spans="1:16" x14ac:dyDescent="0.2">
      <c r="A331" s="116" t="str">
        <f t="shared" si="29"/>
        <v>Faan Behrens</v>
      </c>
      <c r="B331" s="120">
        <v>42182</v>
      </c>
      <c r="C331" s="116" t="s">
        <v>1453</v>
      </c>
      <c r="D331" s="116" t="s">
        <v>453</v>
      </c>
      <c r="E331" s="116" t="s">
        <v>312</v>
      </c>
      <c r="F331" s="116" t="s">
        <v>313</v>
      </c>
      <c r="G331" s="116" t="s">
        <v>1465</v>
      </c>
      <c r="H331" s="116">
        <f t="shared" si="26"/>
        <v>1</v>
      </c>
      <c r="I331" s="116" t="s">
        <v>156</v>
      </c>
      <c r="J331" s="116" t="s">
        <v>155</v>
      </c>
      <c r="K331" s="116">
        <v>4</v>
      </c>
      <c r="L331" s="116"/>
      <c r="M331" s="116" t="s">
        <v>198</v>
      </c>
      <c r="N331" s="116" t="s">
        <v>200</v>
      </c>
      <c r="O331" s="116">
        <f t="shared" si="27"/>
        <v>2015</v>
      </c>
      <c r="P331" s="116">
        <f t="shared" si="28"/>
        <v>6</v>
      </c>
    </row>
    <row r="332" spans="1:16" x14ac:dyDescent="0.2">
      <c r="A332" s="116" t="str">
        <f t="shared" si="29"/>
        <v>Faan Behrens</v>
      </c>
      <c r="B332" s="117">
        <v>42560</v>
      </c>
      <c r="C332" t="s">
        <v>1857</v>
      </c>
      <c r="D332" t="s">
        <v>1862</v>
      </c>
      <c r="F332" t="s">
        <v>313</v>
      </c>
      <c r="G332" t="s">
        <v>1863</v>
      </c>
      <c r="H332" s="116">
        <f t="shared" si="26"/>
        <v>1</v>
      </c>
      <c r="I332" t="s">
        <v>156</v>
      </c>
      <c r="J332" t="s">
        <v>155</v>
      </c>
      <c r="N332" t="s">
        <v>200</v>
      </c>
      <c r="O332" s="116">
        <f t="shared" si="27"/>
        <v>2016</v>
      </c>
      <c r="P332" s="116">
        <f t="shared" si="28"/>
        <v>7</v>
      </c>
    </row>
    <row r="333" spans="1:16" x14ac:dyDescent="0.2">
      <c r="A333" s="116" t="str">
        <f t="shared" si="29"/>
        <v>Faan Behrens</v>
      </c>
      <c r="B333" s="117">
        <v>42623</v>
      </c>
      <c r="C333" t="s">
        <v>1969</v>
      </c>
      <c r="D333" t="s">
        <v>1970</v>
      </c>
      <c r="F333" t="s">
        <v>1971</v>
      </c>
      <c r="G333" t="s">
        <v>1863</v>
      </c>
      <c r="H333" s="116">
        <f t="shared" si="26"/>
        <v>2</v>
      </c>
      <c r="I333" t="s">
        <v>156</v>
      </c>
      <c r="J333" t="s">
        <v>155</v>
      </c>
      <c r="M333" t="s">
        <v>198</v>
      </c>
      <c r="N333" t="s">
        <v>200</v>
      </c>
      <c r="O333" s="116">
        <f t="shared" si="27"/>
        <v>2016</v>
      </c>
      <c r="P333" s="116">
        <f t="shared" si="28"/>
        <v>9</v>
      </c>
    </row>
    <row r="334" spans="1:16" x14ac:dyDescent="0.2">
      <c r="A334" s="116" t="str">
        <f t="shared" si="29"/>
        <v>Faan Behrens</v>
      </c>
      <c r="B334" s="120">
        <v>41776</v>
      </c>
      <c r="C334" s="116" t="s">
        <v>426</v>
      </c>
      <c r="D334" s="116" t="s">
        <v>427</v>
      </c>
      <c r="E334" s="116"/>
      <c r="F334" s="116" t="s">
        <v>313</v>
      </c>
      <c r="G334" s="116" t="s">
        <v>697</v>
      </c>
      <c r="H334" s="116">
        <f t="shared" si="26"/>
        <v>1</v>
      </c>
      <c r="I334" s="116"/>
      <c r="J334" s="116" t="s">
        <v>94</v>
      </c>
      <c r="K334" s="116"/>
      <c r="L334" s="116"/>
      <c r="M334" s="116"/>
      <c r="N334" s="116" t="s">
        <v>317</v>
      </c>
      <c r="O334" s="116">
        <f t="shared" si="27"/>
        <v>2014</v>
      </c>
      <c r="P334" s="116">
        <f t="shared" si="28"/>
        <v>5</v>
      </c>
    </row>
    <row r="335" spans="1:16" ht="15" x14ac:dyDescent="0.2">
      <c r="A335" s="122" t="s">
        <v>94</v>
      </c>
      <c r="B335" s="120">
        <v>42224</v>
      </c>
      <c r="C335" s="116" t="s">
        <v>399</v>
      </c>
      <c r="D335" s="121" t="s">
        <v>1460</v>
      </c>
      <c r="E335" s="121"/>
      <c r="F335" s="122" t="s">
        <v>1461</v>
      </c>
      <c r="G335" s="122" t="s">
        <v>697</v>
      </c>
      <c r="H335" s="116">
        <f t="shared" si="26"/>
        <v>2</v>
      </c>
      <c r="I335" s="116"/>
      <c r="J335" s="116"/>
      <c r="K335" s="116"/>
      <c r="L335" s="116"/>
      <c r="M335" s="116"/>
      <c r="N335" s="116" t="s">
        <v>200</v>
      </c>
      <c r="O335" s="116">
        <f t="shared" si="27"/>
        <v>2015</v>
      </c>
      <c r="P335" s="116">
        <f t="shared" si="28"/>
        <v>8</v>
      </c>
    </row>
    <row r="336" spans="1:16" x14ac:dyDescent="0.2">
      <c r="A336" s="116" t="str">
        <f t="shared" ref="A336:A367" si="30">IF(I336="",TRIM(J336),CONCATENATE(TRIM(J336)," ",TRIM(I336)))</f>
        <v>Faan Behrens</v>
      </c>
      <c r="B336" s="120">
        <v>41951</v>
      </c>
      <c r="C336" s="116" t="s">
        <v>524</v>
      </c>
      <c r="D336" s="116" t="s">
        <v>698</v>
      </c>
      <c r="E336" s="116" t="s">
        <v>312</v>
      </c>
      <c r="F336" s="116" t="s">
        <v>313</v>
      </c>
      <c r="G336" s="116" t="s">
        <v>699</v>
      </c>
      <c r="H336" s="116">
        <f t="shared" si="26"/>
        <v>1</v>
      </c>
      <c r="I336" s="116" t="s">
        <v>156</v>
      </c>
      <c r="J336" s="116" t="s">
        <v>155</v>
      </c>
      <c r="K336" s="116">
        <v>4</v>
      </c>
      <c r="L336" s="116"/>
      <c r="M336" s="116" t="s">
        <v>198</v>
      </c>
      <c r="N336" s="116" t="s">
        <v>317</v>
      </c>
      <c r="O336" s="116">
        <f t="shared" si="27"/>
        <v>2014</v>
      </c>
      <c r="P336" s="116">
        <f t="shared" si="28"/>
        <v>11</v>
      </c>
    </row>
    <row r="337" spans="1:16" x14ac:dyDescent="0.2">
      <c r="A337" s="116" t="str">
        <f t="shared" si="30"/>
        <v>Faan Behrens</v>
      </c>
      <c r="B337" s="120">
        <v>42077</v>
      </c>
      <c r="C337" s="116" t="s">
        <v>326</v>
      </c>
      <c r="D337" s="116" t="s">
        <v>327</v>
      </c>
      <c r="E337" s="116" t="s">
        <v>328</v>
      </c>
      <c r="F337" s="116" t="s">
        <v>329</v>
      </c>
      <c r="G337" s="116" t="s">
        <v>699</v>
      </c>
      <c r="H337" s="116">
        <f t="shared" si="26"/>
        <v>2</v>
      </c>
      <c r="I337" s="116" t="s">
        <v>156</v>
      </c>
      <c r="J337" s="116" t="s">
        <v>155</v>
      </c>
      <c r="K337" s="116">
        <v>4</v>
      </c>
      <c r="L337" s="116"/>
      <c r="M337" s="116" t="s">
        <v>198</v>
      </c>
      <c r="N337" s="116" t="s">
        <v>200</v>
      </c>
      <c r="O337" s="116">
        <f t="shared" si="27"/>
        <v>2015</v>
      </c>
      <c r="P337" s="116">
        <f t="shared" si="28"/>
        <v>3</v>
      </c>
    </row>
    <row r="338" spans="1:16" x14ac:dyDescent="0.2">
      <c r="A338" s="116" t="str">
        <f t="shared" si="30"/>
        <v>Faan Behrens</v>
      </c>
      <c r="B338" s="117">
        <v>42588</v>
      </c>
      <c r="C338" t="s">
        <v>687</v>
      </c>
      <c r="D338" s="140" t="s">
        <v>1896</v>
      </c>
      <c r="E338" s="140"/>
      <c r="F338" s="143" t="s">
        <v>1461</v>
      </c>
      <c r="G338" s="140" t="s">
        <v>1904</v>
      </c>
      <c r="H338" s="116">
        <f t="shared" si="26"/>
        <v>1</v>
      </c>
      <c r="I338" s="140" t="s">
        <v>156</v>
      </c>
      <c r="J338" s="140" t="s">
        <v>155</v>
      </c>
      <c r="K338" s="140"/>
      <c r="L338" s="140"/>
      <c r="M338" s="140"/>
      <c r="N338" s="140" t="s">
        <v>200</v>
      </c>
      <c r="O338" s="116">
        <f t="shared" si="27"/>
        <v>2016</v>
      </c>
      <c r="P338" s="116">
        <f t="shared" si="28"/>
        <v>8</v>
      </c>
    </row>
    <row r="339" spans="1:16" x14ac:dyDescent="0.2">
      <c r="A339" s="116" t="str">
        <f t="shared" si="30"/>
        <v>Faan Behrens</v>
      </c>
      <c r="B339" s="117">
        <v>42623</v>
      </c>
      <c r="C339" t="s">
        <v>1969</v>
      </c>
      <c r="D339" t="s">
        <v>1972</v>
      </c>
      <c r="F339" t="s">
        <v>1973</v>
      </c>
      <c r="G339" t="s">
        <v>1904</v>
      </c>
      <c r="H339" s="116">
        <f t="shared" si="26"/>
        <v>2</v>
      </c>
      <c r="I339" t="s">
        <v>156</v>
      </c>
      <c r="J339" t="s">
        <v>155</v>
      </c>
      <c r="M339" t="s">
        <v>198</v>
      </c>
      <c r="N339" t="s">
        <v>200</v>
      </c>
      <c r="O339" s="116">
        <f t="shared" si="27"/>
        <v>2016</v>
      </c>
      <c r="P339" s="116">
        <f t="shared" si="28"/>
        <v>9</v>
      </c>
    </row>
    <row r="340" spans="1:16" x14ac:dyDescent="0.2">
      <c r="A340" s="116" t="str">
        <f t="shared" si="30"/>
        <v>Faan Behrens</v>
      </c>
      <c r="B340" s="120">
        <v>41944</v>
      </c>
      <c r="C340" s="116" t="s">
        <v>310</v>
      </c>
      <c r="D340" s="116" t="s">
        <v>527</v>
      </c>
      <c r="E340" s="116" t="s">
        <v>528</v>
      </c>
      <c r="F340" s="116" t="s">
        <v>529</v>
      </c>
      <c r="G340" s="116" t="s">
        <v>700</v>
      </c>
      <c r="H340" s="116">
        <f t="shared" si="26"/>
        <v>1</v>
      </c>
      <c r="I340" s="116" t="s">
        <v>156</v>
      </c>
      <c r="J340" s="116" t="s">
        <v>155</v>
      </c>
      <c r="K340" s="116">
        <v>4</v>
      </c>
      <c r="L340" s="116"/>
      <c r="M340" s="116" t="s">
        <v>198</v>
      </c>
      <c r="N340" s="116" t="s">
        <v>317</v>
      </c>
      <c r="O340" s="116">
        <f t="shared" si="27"/>
        <v>2014</v>
      </c>
      <c r="P340" s="116">
        <f t="shared" si="28"/>
        <v>11</v>
      </c>
    </row>
    <row r="341" spans="1:16" x14ac:dyDescent="0.2">
      <c r="A341" s="116" t="str">
        <f t="shared" si="30"/>
        <v>Faan Behrens</v>
      </c>
      <c r="B341" s="120">
        <v>42140</v>
      </c>
      <c r="C341" s="116" t="s">
        <v>450</v>
      </c>
      <c r="D341" s="116" t="s">
        <v>327</v>
      </c>
      <c r="E341" s="116" t="s">
        <v>583</v>
      </c>
      <c r="F341" s="116" t="s">
        <v>343</v>
      </c>
      <c r="G341" s="116" t="s">
        <v>700</v>
      </c>
      <c r="H341" s="116">
        <f t="shared" si="26"/>
        <v>2</v>
      </c>
      <c r="I341" s="116" t="s">
        <v>156</v>
      </c>
      <c r="J341" s="116" t="s">
        <v>155</v>
      </c>
      <c r="K341" s="116">
        <v>4</v>
      </c>
      <c r="L341" s="116"/>
      <c r="M341" s="116" t="s">
        <v>198</v>
      </c>
      <c r="N341" s="116" t="s">
        <v>200</v>
      </c>
      <c r="O341" s="116">
        <f t="shared" si="27"/>
        <v>2015</v>
      </c>
      <c r="P341" s="116">
        <f t="shared" si="28"/>
        <v>5</v>
      </c>
    </row>
    <row r="342" spans="1:16" x14ac:dyDescent="0.2">
      <c r="A342" s="116" t="str">
        <f t="shared" si="30"/>
        <v>Faan Behrens</v>
      </c>
      <c r="B342" s="120">
        <v>41797</v>
      </c>
      <c r="C342" s="116" t="s">
        <v>701</v>
      </c>
      <c r="D342" s="116" t="s">
        <v>563</v>
      </c>
      <c r="E342" s="116" t="s">
        <v>583</v>
      </c>
      <c r="F342" s="116" t="s">
        <v>313</v>
      </c>
      <c r="G342" s="116" t="s">
        <v>702</v>
      </c>
      <c r="H342" s="116">
        <f t="shared" si="26"/>
        <v>1</v>
      </c>
      <c r="I342" s="116" t="s">
        <v>156</v>
      </c>
      <c r="J342" s="116" t="s">
        <v>155</v>
      </c>
      <c r="K342" s="116">
        <v>4</v>
      </c>
      <c r="L342" s="116"/>
      <c r="M342" s="116" t="s">
        <v>198</v>
      </c>
      <c r="N342" s="116" t="s">
        <v>317</v>
      </c>
      <c r="O342" s="116">
        <f t="shared" si="27"/>
        <v>2014</v>
      </c>
      <c r="P342" s="116">
        <f t="shared" si="28"/>
        <v>6</v>
      </c>
    </row>
    <row r="343" spans="1:16" x14ac:dyDescent="0.2">
      <c r="A343" s="116" t="str">
        <f t="shared" si="30"/>
        <v>Faan Behrens</v>
      </c>
      <c r="B343" s="120">
        <v>41818</v>
      </c>
      <c r="C343" s="116" t="s">
        <v>562</v>
      </c>
      <c r="D343" s="116" t="s">
        <v>563</v>
      </c>
      <c r="E343" s="116" t="s">
        <v>564</v>
      </c>
      <c r="F343" s="116" t="s">
        <v>313</v>
      </c>
      <c r="G343" s="116" t="s">
        <v>702</v>
      </c>
      <c r="H343" s="116">
        <f t="shared" si="26"/>
        <v>2</v>
      </c>
      <c r="I343" s="116" t="s">
        <v>156</v>
      </c>
      <c r="J343" s="116" t="s">
        <v>155</v>
      </c>
      <c r="K343" s="116">
        <v>4</v>
      </c>
      <c r="L343" s="116"/>
      <c r="M343" s="116" t="s">
        <v>198</v>
      </c>
      <c r="N343" s="116" t="s">
        <v>317</v>
      </c>
      <c r="O343" s="116">
        <f t="shared" si="27"/>
        <v>2014</v>
      </c>
      <c r="P343" s="116">
        <f t="shared" si="28"/>
        <v>6</v>
      </c>
    </row>
    <row r="344" spans="1:16" x14ac:dyDescent="0.2">
      <c r="A344" s="116" t="str">
        <f t="shared" si="30"/>
        <v>Faan Behrens</v>
      </c>
      <c r="B344" s="120">
        <v>41699</v>
      </c>
      <c r="C344" s="116" t="s">
        <v>703</v>
      </c>
      <c r="D344" s="116" t="s">
        <v>704</v>
      </c>
      <c r="E344" s="116" t="s">
        <v>583</v>
      </c>
      <c r="F344" s="116" t="s">
        <v>313</v>
      </c>
      <c r="G344" s="116" t="s">
        <v>705</v>
      </c>
      <c r="H344" s="116">
        <f t="shared" si="26"/>
        <v>1</v>
      </c>
      <c r="I344" s="116" t="s">
        <v>156</v>
      </c>
      <c r="J344" s="116" t="s">
        <v>155</v>
      </c>
      <c r="K344" s="116"/>
      <c r="L344" s="116"/>
      <c r="M344" s="116" t="s">
        <v>198</v>
      </c>
      <c r="N344" s="116" t="s">
        <v>317</v>
      </c>
      <c r="O344" s="116">
        <f t="shared" si="27"/>
        <v>2014</v>
      </c>
      <c r="P344" s="116">
        <f t="shared" si="28"/>
        <v>3</v>
      </c>
    </row>
    <row r="345" spans="1:16" x14ac:dyDescent="0.2">
      <c r="A345" s="116" t="str">
        <f t="shared" si="30"/>
        <v>Faan Behrens</v>
      </c>
      <c r="B345" s="120">
        <v>41839</v>
      </c>
      <c r="C345" s="116" t="s">
        <v>692</v>
      </c>
      <c r="D345" s="120" t="s">
        <v>706</v>
      </c>
      <c r="E345" s="116"/>
      <c r="F345" s="116" t="s">
        <v>364</v>
      </c>
      <c r="G345" s="116" t="s">
        <v>707</v>
      </c>
      <c r="H345" s="116">
        <f t="shared" si="26"/>
        <v>1</v>
      </c>
      <c r="I345" s="116" t="s">
        <v>156</v>
      </c>
      <c r="J345" s="116" t="s">
        <v>155</v>
      </c>
      <c r="K345" s="116"/>
      <c r="L345" s="116"/>
      <c r="M345" s="116"/>
      <c r="N345" s="116"/>
      <c r="O345" s="116">
        <f t="shared" si="27"/>
        <v>2014</v>
      </c>
      <c r="P345" s="116">
        <f t="shared" si="28"/>
        <v>7</v>
      </c>
    </row>
    <row r="346" spans="1:16" x14ac:dyDescent="0.2">
      <c r="A346" s="116" t="str">
        <f t="shared" si="30"/>
        <v>Faan Behrens</v>
      </c>
      <c r="B346" s="120">
        <v>41482</v>
      </c>
      <c r="C346" s="116" t="s">
        <v>399</v>
      </c>
      <c r="D346" s="116" t="s">
        <v>397</v>
      </c>
      <c r="E346" s="116" t="s">
        <v>401</v>
      </c>
      <c r="F346" s="116" t="s">
        <v>313</v>
      </c>
      <c r="G346" s="116" t="s">
        <v>708</v>
      </c>
      <c r="H346" s="116">
        <f t="shared" si="26"/>
        <v>1</v>
      </c>
      <c r="I346" s="116" t="s">
        <v>156</v>
      </c>
      <c r="J346" s="116" t="s">
        <v>155</v>
      </c>
      <c r="K346" s="116">
        <v>3</v>
      </c>
      <c r="L346" s="116"/>
      <c r="M346" s="116"/>
      <c r="N346" s="116" t="s">
        <v>317</v>
      </c>
      <c r="O346" s="116">
        <f t="shared" si="27"/>
        <v>2013</v>
      </c>
      <c r="P346" s="116">
        <f t="shared" si="28"/>
        <v>7</v>
      </c>
    </row>
    <row r="347" spans="1:16" x14ac:dyDescent="0.2">
      <c r="A347" s="116" t="str">
        <f t="shared" si="30"/>
        <v>Faan Behrens</v>
      </c>
      <c r="B347" s="120">
        <v>41930</v>
      </c>
      <c r="C347" s="116" t="s">
        <v>541</v>
      </c>
      <c r="D347" s="116" t="s">
        <v>662</v>
      </c>
      <c r="E347" s="116" t="s">
        <v>312</v>
      </c>
      <c r="F347" s="116" t="s">
        <v>313</v>
      </c>
      <c r="G347" s="116" t="s">
        <v>708</v>
      </c>
      <c r="H347" s="116">
        <f t="shared" si="26"/>
        <v>2</v>
      </c>
      <c r="I347" s="116" t="s">
        <v>156</v>
      </c>
      <c r="J347" s="116" t="s">
        <v>155</v>
      </c>
      <c r="K347" s="116">
        <v>4</v>
      </c>
      <c r="L347" s="116" t="s">
        <v>349</v>
      </c>
      <c r="M347" s="116" t="s">
        <v>198</v>
      </c>
      <c r="N347" s="116" t="s">
        <v>317</v>
      </c>
      <c r="O347" s="116">
        <f t="shared" si="27"/>
        <v>2014</v>
      </c>
      <c r="P347" s="116">
        <f t="shared" si="28"/>
        <v>10</v>
      </c>
    </row>
    <row r="348" spans="1:16" x14ac:dyDescent="0.2">
      <c r="A348" s="116" t="str">
        <f t="shared" si="30"/>
        <v>Faan Behrens</v>
      </c>
      <c r="B348" s="120">
        <v>42105</v>
      </c>
      <c r="C348" s="116" t="s">
        <v>513</v>
      </c>
      <c r="D348" s="116" t="s">
        <v>514</v>
      </c>
      <c r="E348" s="116"/>
      <c r="F348" s="116" t="s">
        <v>313</v>
      </c>
      <c r="G348" s="116" t="s">
        <v>709</v>
      </c>
      <c r="H348" s="116">
        <f t="shared" si="26"/>
        <v>1</v>
      </c>
      <c r="I348" s="116" t="s">
        <v>156</v>
      </c>
      <c r="J348" s="116" t="s">
        <v>155</v>
      </c>
      <c r="K348" s="116">
        <v>4</v>
      </c>
      <c r="L348" s="116"/>
      <c r="M348" s="116"/>
      <c r="N348" s="116" t="s">
        <v>200</v>
      </c>
      <c r="O348" s="116">
        <f t="shared" si="27"/>
        <v>2015</v>
      </c>
      <c r="P348" s="116">
        <f t="shared" si="28"/>
        <v>4</v>
      </c>
    </row>
    <row r="349" spans="1:16" x14ac:dyDescent="0.2">
      <c r="A349" s="116" t="str">
        <f t="shared" si="30"/>
        <v>Faan Behrens</v>
      </c>
      <c r="B349" s="120">
        <v>42133</v>
      </c>
      <c r="C349" s="116" t="s">
        <v>426</v>
      </c>
      <c r="D349" s="116" t="s">
        <v>710</v>
      </c>
      <c r="E349" s="116" t="s">
        <v>312</v>
      </c>
      <c r="F349" s="116" t="s">
        <v>313</v>
      </c>
      <c r="G349" s="116" t="s">
        <v>709</v>
      </c>
      <c r="H349" s="116">
        <f t="shared" si="26"/>
        <v>2</v>
      </c>
      <c r="I349" s="116" t="s">
        <v>156</v>
      </c>
      <c r="J349" s="116" t="s">
        <v>155</v>
      </c>
      <c r="K349" s="116">
        <v>4</v>
      </c>
      <c r="L349" s="116"/>
      <c r="M349" s="116" t="s">
        <v>198</v>
      </c>
      <c r="N349" s="116" t="s">
        <v>200</v>
      </c>
      <c r="O349" s="116">
        <f t="shared" si="27"/>
        <v>2015</v>
      </c>
      <c r="P349" s="116">
        <f t="shared" si="28"/>
        <v>5</v>
      </c>
    </row>
    <row r="350" spans="1:16" x14ac:dyDescent="0.2">
      <c r="A350" s="116" t="str">
        <f t="shared" si="30"/>
        <v>Faan Behrens</v>
      </c>
      <c r="B350" s="117">
        <v>42623</v>
      </c>
      <c r="C350" t="s">
        <v>1969</v>
      </c>
      <c r="D350" t="s">
        <v>1972</v>
      </c>
      <c r="F350" t="s">
        <v>1971</v>
      </c>
      <c r="G350" t="s">
        <v>1974</v>
      </c>
      <c r="H350" s="116">
        <f t="shared" si="26"/>
        <v>1</v>
      </c>
      <c r="I350" t="s">
        <v>156</v>
      </c>
      <c r="J350" t="s">
        <v>155</v>
      </c>
      <c r="M350" t="s">
        <v>198</v>
      </c>
      <c r="N350" t="s">
        <v>200</v>
      </c>
      <c r="O350" s="116">
        <f t="shared" si="27"/>
        <v>2016</v>
      </c>
      <c r="P350" s="116">
        <f t="shared" si="28"/>
        <v>9</v>
      </c>
    </row>
    <row r="351" spans="1:16" x14ac:dyDescent="0.2">
      <c r="A351" s="116" t="str">
        <f t="shared" si="30"/>
        <v>Faan Behrens</v>
      </c>
      <c r="B351" s="120">
        <v>42070</v>
      </c>
      <c r="C351" s="116" t="s">
        <v>429</v>
      </c>
      <c r="D351" s="116" t="s">
        <v>516</v>
      </c>
      <c r="E351" s="116" t="s">
        <v>431</v>
      </c>
      <c r="F351" s="116" t="s">
        <v>313</v>
      </c>
      <c r="G351" s="116" t="s">
        <v>711</v>
      </c>
      <c r="H351" s="116">
        <f t="shared" si="26"/>
        <v>1</v>
      </c>
      <c r="I351" s="116" t="s">
        <v>156</v>
      </c>
      <c r="J351" s="116" t="s">
        <v>155</v>
      </c>
      <c r="K351" s="116">
        <v>4</v>
      </c>
      <c r="L351" s="116"/>
      <c r="M351" s="116" t="s">
        <v>198</v>
      </c>
      <c r="N351" s="116" t="s">
        <v>200</v>
      </c>
      <c r="O351" s="116">
        <f t="shared" si="27"/>
        <v>2015</v>
      </c>
      <c r="P351" s="116">
        <f t="shared" si="28"/>
        <v>3</v>
      </c>
    </row>
    <row r="352" spans="1:16" x14ac:dyDescent="0.2">
      <c r="A352" s="116" t="str">
        <f t="shared" si="30"/>
        <v>Faan Behrens</v>
      </c>
      <c r="B352" s="120">
        <v>41860</v>
      </c>
      <c r="C352" s="116" t="s">
        <v>476</v>
      </c>
      <c r="D352" s="116" t="s">
        <v>244</v>
      </c>
      <c r="E352" s="116"/>
      <c r="F352" s="116" t="s">
        <v>313</v>
      </c>
      <c r="G352" s="116" t="s">
        <v>712</v>
      </c>
      <c r="H352" s="116">
        <f t="shared" si="26"/>
        <v>1</v>
      </c>
      <c r="I352" s="116"/>
      <c r="J352" s="116" t="s">
        <v>94</v>
      </c>
      <c r="K352" s="116"/>
      <c r="L352" s="116"/>
      <c r="M352" s="116"/>
      <c r="N352" s="116"/>
      <c r="O352" s="116">
        <f t="shared" si="27"/>
        <v>2014</v>
      </c>
      <c r="P352" s="116">
        <f t="shared" si="28"/>
        <v>8</v>
      </c>
    </row>
    <row r="353" spans="1:16" x14ac:dyDescent="0.2">
      <c r="A353" s="116" t="str">
        <f t="shared" si="30"/>
        <v>Faan Behrens</v>
      </c>
      <c r="B353" s="120">
        <v>41951</v>
      </c>
      <c r="C353" s="116" t="s">
        <v>524</v>
      </c>
      <c r="D353" s="116" t="s">
        <v>395</v>
      </c>
      <c r="E353" s="116" t="s">
        <v>312</v>
      </c>
      <c r="F353" s="116" t="s">
        <v>313</v>
      </c>
      <c r="G353" s="116" t="s">
        <v>712</v>
      </c>
      <c r="H353" s="116">
        <f t="shared" si="26"/>
        <v>2</v>
      </c>
      <c r="I353" s="116" t="s">
        <v>156</v>
      </c>
      <c r="J353" s="116" t="s">
        <v>155</v>
      </c>
      <c r="K353" s="116">
        <v>4</v>
      </c>
      <c r="L353" s="116"/>
      <c r="M353" s="116" t="s">
        <v>198</v>
      </c>
      <c r="N353" s="116" t="s">
        <v>317</v>
      </c>
      <c r="O353" s="116">
        <f t="shared" si="27"/>
        <v>2014</v>
      </c>
      <c r="P353" s="116">
        <f t="shared" si="28"/>
        <v>11</v>
      </c>
    </row>
    <row r="354" spans="1:16" x14ac:dyDescent="0.2">
      <c r="A354" s="116" t="str">
        <f t="shared" si="30"/>
        <v>Faan Behrens</v>
      </c>
      <c r="B354" s="120">
        <v>42049</v>
      </c>
      <c r="C354" s="116" t="s">
        <v>553</v>
      </c>
      <c r="D354" s="116" t="s">
        <v>603</v>
      </c>
      <c r="E354" s="116"/>
      <c r="F354" s="116" t="s">
        <v>313</v>
      </c>
      <c r="G354" s="116" t="s">
        <v>712</v>
      </c>
      <c r="H354" s="116">
        <f t="shared" si="26"/>
        <v>3</v>
      </c>
      <c r="I354" s="116" t="s">
        <v>156</v>
      </c>
      <c r="J354" s="116" t="s">
        <v>155</v>
      </c>
      <c r="K354" s="116">
        <v>4</v>
      </c>
      <c r="L354" s="116"/>
      <c r="M354" s="116" t="s">
        <v>198</v>
      </c>
      <c r="N354" s="116" t="s">
        <v>200</v>
      </c>
      <c r="O354" s="116">
        <f t="shared" si="27"/>
        <v>2015</v>
      </c>
      <c r="P354" s="116">
        <f t="shared" si="28"/>
        <v>2</v>
      </c>
    </row>
    <row r="355" spans="1:16" x14ac:dyDescent="0.2">
      <c r="A355" s="116" t="str">
        <f t="shared" si="30"/>
        <v>Faan Behrens</v>
      </c>
      <c r="B355" s="117">
        <v>42574</v>
      </c>
      <c r="C355" t="s">
        <v>562</v>
      </c>
      <c r="D355" t="s">
        <v>1887</v>
      </c>
      <c r="E355" t="s">
        <v>312</v>
      </c>
      <c r="F355" t="s">
        <v>313</v>
      </c>
      <c r="G355" t="s">
        <v>1905</v>
      </c>
      <c r="H355" s="116">
        <f t="shared" si="26"/>
        <v>1</v>
      </c>
      <c r="I355" t="s">
        <v>156</v>
      </c>
      <c r="J355" t="s">
        <v>155</v>
      </c>
      <c r="M355" t="s">
        <v>198</v>
      </c>
      <c r="N355" t="s">
        <v>200</v>
      </c>
      <c r="O355" s="116">
        <f t="shared" si="27"/>
        <v>2016</v>
      </c>
      <c r="P355" s="116">
        <f t="shared" si="28"/>
        <v>7</v>
      </c>
    </row>
    <row r="356" spans="1:16" x14ac:dyDescent="0.2">
      <c r="A356" s="116" t="str">
        <f t="shared" si="30"/>
        <v>Faan Behrens</v>
      </c>
      <c r="B356" s="120">
        <v>42147</v>
      </c>
      <c r="C356" s="116" t="s">
        <v>537</v>
      </c>
      <c r="D356" s="116" t="s">
        <v>556</v>
      </c>
      <c r="E356" s="116" t="s">
        <v>312</v>
      </c>
      <c r="F356" s="116" t="s">
        <v>539</v>
      </c>
      <c r="G356" s="116" t="s">
        <v>713</v>
      </c>
      <c r="H356" s="116">
        <f t="shared" si="26"/>
        <v>1</v>
      </c>
      <c r="I356" s="116" t="s">
        <v>156</v>
      </c>
      <c r="J356" s="116" t="s">
        <v>155</v>
      </c>
      <c r="K356" s="116">
        <v>4</v>
      </c>
      <c r="L356" s="116"/>
      <c r="M356" s="116" t="s">
        <v>198</v>
      </c>
      <c r="N356" s="116" t="s">
        <v>200</v>
      </c>
      <c r="O356" s="116">
        <f t="shared" si="27"/>
        <v>2015</v>
      </c>
      <c r="P356" s="116">
        <f t="shared" si="28"/>
        <v>5</v>
      </c>
    </row>
    <row r="357" spans="1:16" x14ac:dyDescent="0.2">
      <c r="A357" s="116" t="str">
        <f t="shared" si="30"/>
        <v>Faan Behrens</v>
      </c>
      <c r="B357" s="120">
        <v>41517</v>
      </c>
      <c r="C357" s="116" t="s">
        <v>520</v>
      </c>
      <c r="D357" s="116" t="s">
        <v>714</v>
      </c>
      <c r="E357" s="116" t="s">
        <v>446</v>
      </c>
      <c r="F357" s="116" t="s">
        <v>313</v>
      </c>
      <c r="G357" s="116" t="s">
        <v>715</v>
      </c>
      <c r="H357" s="116">
        <f t="shared" si="26"/>
        <v>1</v>
      </c>
      <c r="I357" s="116" t="s">
        <v>156</v>
      </c>
      <c r="J357" s="116" t="s">
        <v>155</v>
      </c>
      <c r="K357" s="116">
        <v>3</v>
      </c>
      <c r="L357" s="116"/>
      <c r="M357" s="116"/>
      <c r="N357" s="116" t="s">
        <v>317</v>
      </c>
      <c r="O357" s="116">
        <f t="shared" si="27"/>
        <v>2013</v>
      </c>
      <c r="P357" s="116">
        <f t="shared" si="28"/>
        <v>8</v>
      </c>
    </row>
    <row r="358" spans="1:16" x14ac:dyDescent="0.2">
      <c r="A358" s="116" t="str">
        <f t="shared" si="30"/>
        <v>Faan Behrens</v>
      </c>
      <c r="B358" s="120">
        <v>41503</v>
      </c>
      <c r="C358" s="116" t="s">
        <v>480</v>
      </c>
      <c r="D358" s="116" t="s">
        <v>716</v>
      </c>
      <c r="E358" s="116"/>
      <c r="F358" s="116" t="s">
        <v>313</v>
      </c>
      <c r="G358" s="116" t="s">
        <v>717</v>
      </c>
      <c r="H358" s="116">
        <f t="shared" si="26"/>
        <v>1</v>
      </c>
      <c r="I358" s="116" t="s">
        <v>156</v>
      </c>
      <c r="J358" s="116" t="s">
        <v>155</v>
      </c>
      <c r="K358" s="116"/>
      <c r="L358" s="116"/>
      <c r="M358" s="116"/>
      <c r="N358" s="116" t="s">
        <v>317</v>
      </c>
      <c r="O358" s="116">
        <f t="shared" si="27"/>
        <v>2013</v>
      </c>
      <c r="P358" s="116">
        <f t="shared" si="28"/>
        <v>8</v>
      </c>
    </row>
    <row r="359" spans="1:16" x14ac:dyDescent="0.2">
      <c r="A359" s="116" t="str">
        <f t="shared" si="30"/>
        <v>Faan Behrens</v>
      </c>
      <c r="B359" s="120">
        <v>41524</v>
      </c>
      <c r="C359" s="116" t="s">
        <v>490</v>
      </c>
      <c r="D359" s="116" t="s">
        <v>718</v>
      </c>
      <c r="E359" s="116"/>
      <c r="F359" s="116" t="s">
        <v>313</v>
      </c>
      <c r="G359" s="116" t="s">
        <v>717</v>
      </c>
      <c r="H359" s="116">
        <f t="shared" si="26"/>
        <v>2</v>
      </c>
      <c r="I359" s="116" t="s">
        <v>156</v>
      </c>
      <c r="J359" s="116" t="s">
        <v>155</v>
      </c>
      <c r="K359" s="116"/>
      <c r="L359" s="116"/>
      <c r="M359" s="116"/>
      <c r="N359" s="116" t="s">
        <v>317</v>
      </c>
      <c r="O359" s="116">
        <f t="shared" si="27"/>
        <v>2013</v>
      </c>
      <c r="P359" s="116">
        <f t="shared" si="28"/>
        <v>9</v>
      </c>
    </row>
    <row r="360" spans="1:16" x14ac:dyDescent="0.2">
      <c r="A360" s="116" t="str">
        <f t="shared" si="30"/>
        <v>Faan Behrens</v>
      </c>
      <c r="B360" s="120">
        <v>41783</v>
      </c>
      <c r="C360" s="116" t="s">
        <v>450</v>
      </c>
      <c r="D360" s="116" t="s">
        <v>451</v>
      </c>
      <c r="E360" s="116"/>
      <c r="F360" s="116" t="s">
        <v>343</v>
      </c>
      <c r="G360" s="116" t="s">
        <v>719</v>
      </c>
      <c r="H360" s="116">
        <f t="shared" si="26"/>
        <v>1</v>
      </c>
      <c r="I360" s="116"/>
      <c r="J360" s="116" t="s">
        <v>94</v>
      </c>
      <c r="K360" s="116"/>
      <c r="L360" s="116"/>
      <c r="M360" s="116"/>
      <c r="N360" s="116" t="s">
        <v>317</v>
      </c>
      <c r="O360" s="116">
        <f t="shared" si="27"/>
        <v>2014</v>
      </c>
      <c r="P360" s="116">
        <f t="shared" si="28"/>
        <v>5</v>
      </c>
    </row>
    <row r="361" spans="1:16" x14ac:dyDescent="0.2">
      <c r="A361" s="116" t="str">
        <f t="shared" si="30"/>
        <v>Faan Behrens</v>
      </c>
      <c r="B361" s="117">
        <v>42406</v>
      </c>
      <c r="C361" t="s">
        <v>310</v>
      </c>
      <c r="D361" t="s">
        <v>1658</v>
      </c>
      <c r="E361" t="s">
        <v>1655</v>
      </c>
      <c r="F361" t="s">
        <v>1656</v>
      </c>
      <c r="G361" t="s">
        <v>1669</v>
      </c>
      <c r="H361" s="116">
        <f t="shared" si="26"/>
        <v>1</v>
      </c>
      <c r="I361" t="s">
        <v>156</v>
      </c>
      <c r="J361" t="s">
        <v>155</v>
      </c>
      <c r="K361">
        <v>4</v>
      </c>
      <c r="M361" t="s">
        <v>198</v>
      </c>
      <c r="N361" t="s">
        <v>200</v>
      </c>
      <c r="O361" s="116">
        <f t="shared" si="27"/>
        <v>2016</v>
      </c>
      <c r="P361" s="116">
        <f t="shared" si="28"/>
        <v>2</v>
      </c>
    </row>
    <row r="362" spans="1:16" x14ac:dyDescent="0.2">
      <c r="A362" s="116" t="str">
        <f t="shared" si="30"/>
        <v>Faan Behrens</v>
      </c>
      <c r="B362" s="117">
        <v>42574</v>
      </c>
      <c r="C362" t="s">
        <v>562</v>
      </c>
      <c r="D362" t="s">
        <v>1887</v>
      </c>
      <c r="E362" t="s">
        <v>312</v>
      </c>
      <c r="F362" t="s">
        <v>313</v>
      </c>
      <c r="G362" t="s">
        <v>1669</v>
      </c>
      <c r="H362" s="116">
        <f t="shared" si="26"/>
        <v>2</v>
      </c>
      <c r="I362" t="s">
        <v>156</v>
      </c>
      <c r="J362" t="s">
        <v>155</v>
      </c>
      <c r="M362" t="s">
        <v>198</v>
      </c>
      <c r="N362" t="s">
        <v>200</v>
      </c>
      <c r="O362" s="116">
        <f t="shared" si="27"/>
        <v>2016</v>
      </c>
      <c r="P362" s="116">
        <f t="shared" si="28"/>
        <v>7</v>
      </c>
    </row>
    <row r="363" spans="1:16" x14ac:dyDescent="0.2">
      <c r="A363" s="116" t="str">
        <f t="shared" si="30"/>
        <v>Faan Behrens</v>
      </c>
      <c r="B363" s="120">
        <v>41797</v>
      </c>
      <c r="C363" s="116" t="s">
        <v>701</v>
      </c>
      <c r="D363" s="116" t="s">
        <v>563</v>
      </c>
      <c r="E363" s="116" t="s">
        <v>583</v>
      </c>
      <c r="F363" s="116" t="s">
        <v>313</v>
      </c>
      <c r="G363" s="116" t="s">
        <v>720</v>
      </c>
      <c r="H363" s="116">
        <f t="shared" si="26"/>
        <v>1</v>
      </c>
      <c r="I363" s="116" t="s">
        <v>156</v>
      </c>
      <c r="J363" s="116" t="s">
        <v>155</v>
      </c>
      <c r="K363" s="116">
        <v>4</v>
      </c>
      <c r="L363" s="116"/>
      <c r="M363" s="116" t="s">
        <v>198</v>
      </c>
      <c r="N363" s="116" t="s">
        <v>317</v>
      </c>
      <c r="O363" s="116">
        <f t="shared" si="27"/>
        <v>2014</v>
      </c>
      <c r="P363" s="116">
        <f t="shared" si="28"/>
        <v>6</v>
      </c>
    </row>
    <row r="364" spans="1:16" x14ac:dyDescent="0.2">
      <c r="A364" s="116" t="str">
        <f t="shared" si="30"/>
        <v>Faan Behrens</v>
      </c>
      <c r="B364" s="120">
        <v>41741</v>
      </c>
      <c r="C364" s="116" t="s">
        <v>367</v>
      </c>
      <c r="D364" s="116" t="s">
        <v>433</v>
      </c>
      <c r="E364" s="116" t="s">
        <v>721</v>
      </c>
      <c r="F364" s="116" t="s">
        <v>722</v>
      </c>
      <c r="G364" s="116" t="s">
        <v>723</v>
      </c>
      <c r="H364" s="116">
        <f t="shared" si="26"/>
        <v>1</v>
      </c>
      <c r="I364" s="116" t="s">
        <v>156</v>
      </c>
      <c r="J364" s="116" t="s">
        <v>155</v>
      </c>
      <c r="K364" s="116">
        <v>3</v>
      </c>
      <c r="L364" s="116"/>
      <c r="M364" s="116" t="s">
        <v>198</v>
      </c>
      <c r="N364" s="116" t="s">
        <v>317</v>
      </c>
      <c r="O364" s="116">
        <f t="shared" si="27"/>
        <v>2014</v>
      </c>
      <c r="P364" s="116">
        <f t="shared" si="28"/>
        <v>4</v>
      </c>
    </row>
    <row r="365" spans="1:16" x14ac:dyDescent="0.2">
      <c r="A365" s="116" t="str">
        <f t="shared" si="30"/>
        <v>Faan Behrens</v>
      </c>
      <c r="B365" s="120">
        <v>41769</v>
      </c>
      <c r="C365" s="116" t="s">
        <v>350</v>
      </c>
      <c r="D365" s="116" t="s">
        <v>351</v>
      </c>
      <c r="E365" s="116"/>
      <c r="F365" s="116" t="s">
        <v>375</v>
      </c>
      <c r="G365" s="116" t="s">
        <v>723</v>
      </c>
      <c r="H365" s="116">
        <f t="shared" si="26"/>
        <v>2</v>
      </c>
      <c r="I365" s="116"/>
      <c r="J365" s="116" t="s">
        <v>94</v>
      </c>
      <c r="K365" s="116"/>
      <c r="L365" s="116"/>
      <c r="M365" s="116"/>
      <c r="N365" s="116" t="s">
        <v>317</v>
      </c>
      <c r="O365" s="116">
        <f t="shared" si="27"/>
        <v>2014</v>
      </c>
      <c r="P365" s="116">
        <f t="shared" si="28"/>
        <v>5</v>
      </c>
    </row>
    <row r="366" spans="1:16" x14ac:dyDescent="0.2">
      <c r="A366" s="116" t="str">
        <f t="shared" si="30"/>
        <v>Faan Behrens</v>
      </c>
      <c r="B366" s="120">
        <v>42147</v>
      </c>
      <c r="C366" s="116" t="s">
        <v>537</v>
      </c>
      <c r="D366" s="116" t="s">
        <v>724</v>
      </c>
      <c r="E366" s="116" t="s">
        <v>312</v>
      </c>
      <c r="F366" s="116" t="s">
        <v>539</v>
      </c>
      <c r="G366" s="116" t="s">
        <v>723</v>
      </c>
      <c r="H366" s="116">
        <f t="shared" si="26"/>
        <v>3</v>
      </c>
      <c r="I366" s="116" t="s">
        <v>156</v>
      </c>
      <c r="J366" s="116" t="s">
        <v>155</v>
      </c>
      <c r="K366" s="116">
        <v>4</v>
      </c>
      <c r="L366" s="116"/>
      <c r="M366" s="116" t="s">
        <v>198</v>
      </c>
      <c r="N366" s="116" t="s">
        <v>200</v>
      </c>
      <c r="O366" s="116">
        <f t="shared" si="27"/>
        <v>2015</v>
      </c>
      <c r="P366" s="116">
        <f t="shared" si="28"/>
        <v>5</v>
      </c>
    </row>
    <row r="367" spans="1:16" x14ac:dyDescent="0.2">
      <c r="A367" s="116" t="str">
        <f t="shared" si="30"/>
        <v>Faan Behrens</v>
      </c>
      <c r="B367" s="117">
        <v>42637</v>
      </c>
      <c r="C367" t="s">
        <v>345</v>
      </c>
      <c r="D367" t="s">
        <v>1965</v>
      </c>
      <c r="F367" t="s">
        <v>313</v>
      </c>
      <c r="G367" t="s">
        <v>723</v>
      </c>
      <c r="H367" s="116">
        <f t="shared" si="26"/>
        <v>4</v>
      </c>
      <c r="I367" t="s">
        <v>156</v>
      </c>
      <c r="J367" t="s">
        <v>155</v>
      </c>
      <c r="M367" t="s">
        <v>198</v>
      </c>
      <c r="N367" t="s">
        <v>200</v>
      </c>
      <c r="O367" s="116">
        <f t="shared" si="27"/>
        <v>2016</v>
      </c>
      <c r="P367" s="116">
        <f t="shared" si="28"/>
        <v>9</v>
      </c>
    </row>
    <row r="368" spans="1:16" x14ac:dyDescent="0.2">
      <c r="A368" s="116" t="str">
        <f t="shared" ref="A368:A385" si="31">IF(I368="",TRIM(J368),CONCATENATE(TRIM(J368)," ",TRIM(I368)))</f>
        <v>Faan Behrens</v>
      </c>
      <c r="B368" s="117">
        <v>42511</v>
      </c>
      <c r="C368" t="s">
        <v>541</v>
      </c>
      <c r="D368" t="s">
        <v>1806</v>
      </c>
      <c r="E368" t="s">
        <v>312</v>
      </c>
      <c r="F368" t="s">
        <v>313</v>
      </c>
      <c r="G368" t="s">
        <v>1800</v>
      </c>
      <c r="H368" s="116">
        <f t="shared" si="26"/>
        <v>1</v>
      </c>
      <c r="I368" t="s">
        <v>156</v>
      </c>
      <c r="J368" t="s">
        <v>155</v>
      </c>
      <c r="N368" t="s">
        <v>200</v>
      </c>
      <c r="O368" s="116">
        <f t="shared" si="27"/>
        <v>2016</v>
      </c>
      <c r="P368" s="116">
        <f t="shared" si="28"/>
        <v>5</v>
      </c>
    </row>
    <row r="369" spans="1:16" x14ac:dyDescent="0.2">
      <c r="A369" s="116" t="str">
        <f t="shared" si="31"/>
        <v>Faan Behrens</v>
      </c>
      <c r="B369" s="120">
        <v>42049</v>
      </c>
      <c r="C369" s="116" t="s">
        <v>553</v>
      </c>
      <c r="D369" s="116" t="s">
        <v>368</v>
      </c>
      <c r="E369" s="116"/>
      <c r="F369" s="116" t="s">
        <v>313</v>
      </c>
      <c r="G369" s="116" t="s">
        <v>725</v>
      </c>
      <c r="H369" s="116">
        <f t="shared" si="26"/>
        <v>1</v>
      </c>
      <c r="I369" s="116" t="s">
        <v>156</v>
      </c>
      <c r="J369" s="116" t="s">
        <v>155</v>
      </c>
      <c r="K369" s="116">
        <v>4</v>
      </c>
      <c r="L369" s="116"/>
      <c r="M369" s="116" t="s">
        <v>198</v>
      </c>
      <c r="N369" s="116" t="s">
        <v>200</v>
      </c>
      <c r="O369" s="116">
        <f t="shared" si="27"/>
        <v>2015</v>
      </c>
      <c r="P369" s="116">
        <f t="shared" si="28"/>
        <v>2</v>
      </c>
    </row>
    <row r="370" spans="1:16" x14ac:dyDescent="0.2">
      <c r="A370" s="116" t="str">
        <f t="shared" si="31"/>
        <v>Faan Behrens</v>
      </c>
      <c r="B370" s="120">
        <v>42147</v>
      </c>
      <c r="C370" s="116" t="s">
        <v>537</v>
      </c>
      <c r="D370" s="116" t="s">
        <v>556</v>
      </c>
      <c r="E370" s="116" t="s">
        <v>312</v>
      </c>
      <c r="F370" s="116" t="s">
        <v>539</v>
      </c>
      <c r="G370" s="116" t="s">
        <v>725</v>
      </c>
      <c r="H370" s="116">
        <f t="shared" si="26"/>
        <v>2</v>
      </c>
      <c r="I370" s="116" t="s">
        <v>156</v>
      </c>
      <c r="J370" s="116" t="s">
        <v>155</v>
      </c>
      <c r="K370" s="116">
        <v>4</v>
      </c>
      <c r="L370" s="116"/>
      <c r="M370" s="116" t="s">
        <v>198</v>
      </c>
      <c r="N370" s="116" t="s">
        <v>200</v>
      </c>
      <c r="O370" s="116">
        <f t="shared" si="27"/>
        <v>2015</v>
      </c>
      <c r="P370" s="116">
        <f t="shared" si="28"/>
        <v>5</v>
      </c>
    </row>
    <row r="371" spans="1:16" x14ac:dyDescent="0.2">
      <c r="A371" s="116" t="str">
        <f t="shared" si="31"/>
        <v>Faan Behrens</v>
      </c>
      <c r="B371" s="120">
        <v>42182</v>
      </c>
      <c r="C371" s="116" t="s">
        <v>1453</v>
      </c>
      <c r="D371" s="116" t="s">
        <v>1454</v>
      </c>
      <c r="E371" s="116" t="s">
        <v>312</v>
      </c>
      <c r="F371" s="116" t="s">
        <v>313</v>
      </c>
      <c r="G371" s="116" t="s">
        <v>1466</v>
      </c>
      <c r="H371" s="116">
        <f t="shared" si="26"/>
        <v>1</v>
      </c>
      <c r="I371" s="116" t="s">
        <v>156</v>
      </c>
      <c r="J371" s="116" t="s">
        <v>155</v>
      </c>
      <c r="K371" s="116">
        <v>4</v>
      </c>
      <c r="L371" s="116"/>
      <c r="M371" s="116" t="s">
        <v>198</v>
      </c>
      <c r="N371" s="116" t="s">
        <v>200</v>
      </c>
      <c r="O371" s="116">
        <f t="shared" si="27"/>
        <v>2015</v>
      </c>
      <c r="P371" s="116">
        <f t="shared" si="28"/>
        <v>6</v>
      </c>
    </row>
    <row r="372" spans="1:16" x14ac:dyDescent="0.2">
      <c r="A372" s="116" t="str">
        <f t="shared" si="31"/>
        <v>Faan Behrens</v>
      </c>
      <c r="B372" s="120">
        <v>42238</v>
      </c>
      <c r="C372" s="116" t="s">
        <v>545</v>
      </c>
      <c r="D372" s="116" t="s">
        <v>546</v>
      </c>
      <c r="E372" s="116"/>
      <c r="F372" s="116" t="s">
        <v>313</v>
      </c>
      <c r="G372" s="116" t="s">
        <v>1467</v>
      </c>
      <c r="H372" s="116">
        <f t="shared" si="26"/>
        <v>1</v>
      </c>
      <c r="I372" s="116" t="s">
        <v>156</v>
      </c>
      <c r="J372" s="116" t="s">
        <v>155</v>
      </c>
      <c r="K372" s="116"/>
      <c r="L372" s="116"/>
      <c r="M372" s="116"/>
      <c r="N372" s="116" t="s">
        <v>200</v>
      </c>
      <c r="O372" s="116">
        <f t="shared" si="27"/>
        <v>2015</v>
      </c>
      <c r="P372" s="116">
        <f t="shared" si="28"/>
        <v>8</v>
      </c>
    </row>
    <row r="373" spans="1:16" x14ac:dyDescent="0.2">
      <c r="A373" s="116" t="str">
        <f t="shared" si="31"/>
        <v>Faan Behrens</v>
      </c>
      <c r="B373" s="117">
        <v>42315</v>
      </c>
      <c r="C373" t="s">
        <v>336</v>
      </c>
      <c r="D373" t="s">
        <v>1630</v>
      </c>
      <c r="F373" t="s">
        <v>313</v>
      </c>
      <c r="G373" t="s">
        <v>1467</v>
      </c>
      <c r="H373" s="116">
        <f t="shared" si="26"/>
        <v>2</v>
      </c>
      <c r="I373" t="s">
        <v>156</v>
      </c>
      <c r="J373" t="s">
        <v>155</v>
      </c>
      <c r="M373" t="s">
        <v>198</v>
      </c>
      <c r="N373" t="s">
        <v>200</v>
      </c>
      <c r="O373" s="116">
        <f t="shared" si="27"/>
        <v>2015</v>
      </c>
      <c r="P373" s="116">
        <f t="shared" si="28"/>
        <v>11</v>
      </c>
    </row>
    <row r="374" spans="1:16" x14ac:dyDescent="0.2">
      <c r="A374" s="116" t="str">
        <f t="shared" si="31"/>
        <v>Faan Behrens</v>
      </c>
      <c r="B374" s="120">
        <v>41503</v>
      </c>
      <c r="C374" s="116" t="s">
        <v>480</v>
      </c>
      <c r="D374" s="116" t="s">
        <v>726</v>
      </c>
      <c r="E374" s="116"/>
      <c r="F374" s="116" t="s">
        <v>313</v>
      </c>
      <c r="G374" s="116" t="s">
        <v>727</v>
      </c>
      <c r="H374" s="116">
        <f t="shared" si="26"/>
        <v>1</v>
      </c>
      <c r="I374" s="116" t="s">
        <v>156</v>
      </c>
      <c r="J374" s="116" t="s">
        <v>155</v>
      </c>
      <c r="K374" s="116"/>
      <c r="L374" s="116"/>
      <c r="M374" s="116"/>
      <c r="N374" s="116" t="s">
        <v>317</v>
      </c>
      <c r="O374" s="116">
        <f t="shared" si="27"/>
        <v>2013</v>
      </c>
      <c r="P374" s="116">
        <f t="shared" si="28"/>
        <v>8</v>
      </c>
    </row>
    <row r="375" spans="1:16" x14ac:dyDescent="0.2">
      <c r="A375" s="116" t="str">
        <f t="shared" si="31"/>
        <v>Faan Behrens</v>
      </c>
      <c r="B375" s="120">
        <v>41566</v>
      </c>
      <c r="C375" s="116" t="s">
        <v>353</v>
      </c>
      <c r="D375" s="116" t="s">
        <v>354</v>
      </c>
      <c r="E375" s="116" t="s">
        <v>418</v>
      </c>
      <c r="F375" s="116" t="s">
        <v>419</v>
      </c>
      <c r="G375" s="116" t="s">
        <v>728</v>
      </c>
      <c r="H375" s="116">
        <f t="shared" si="26"/>
        <v>1</v>
      </c>
      <c r="I375" s="116" t="s">
        <v>156</v>
      </c>
      <c r="J375" s="116" t="s">
        <v>155</v>
      </c>
      <c r="K375" s="116"/>
      <c r="L375" s="116"/>
      <c r="M375" s="116"/>
      <c r="N375" s="116" t="s">
        <v>317</v>
      </c>
      <c r="O375" s="116">
        <f t="shared" si="27"/>
        <v>2013</v>
      </c>
      <c r="P375" s="116">
        <f t="shared" si="28"/>
        <v>10</v>
      </c>
    </row>
    <row r="376" spans="1:16" x14ac:dyDescent="0.2">
      <c r="A376" s="116" t="str">
        <f t="shared" si="31"/>
        <v>Faan Behrens</v>
      </c>
      <c r="B376" s="120">
        <v>41566</v>
      </c>
      <c r="C376" s="116" t="s">
        <v>353</v>
      </c>
      <c r="D376" s="116" t="s">
        <v>354</v>
      </c>
      <c r="E376" s="116" t="s">
        <v>355</v>
      </c>
      <c r="F376" s="116" t="s">
        <v>356</v>
      </c>
      <c r="G376" s="116" t="s">
        <v>728</v>
      </c>
      <c r="H376" s="116">
        <f t="shared" si="26"/>
        <v>2</v>
      </c>
      <c r="I376" s="116" t="s">
        <v>156</v>
      </c>
      <c r="J376" s="116" t="s">
        <v>155</v>
      </c>
      <c r="K376" s="116"/>
      <c r="L376" s="116"/>
      <c r="M376" s="116"/>
      <c r="N376" s="116" t="s">
        <v>317</v>
      </c>
      <c r="O376" s="116">
        <f t="shared" si="27"/>
        <v>2013</v>
      </c>
      <c r="P376" s="116">
        <f t="shared" si="28"/>
        <v>10</v>
      </c>
    </row>
    <row r="377" spans="1:16" x14ac:dyDescent="0.2">
      <c r="A377" s="116" t="str">
        <f t="shared" si="31"/>
        <v>Faan Behrens</v>
      </c>
      <c r="B377" s="120">
        <v>41797</v>
      </c>
      <c r="C377" s="116" t="s">
        <v>701</v>
      </c>
      <c r="D377" s="116" t="s">
        <v>729</v>
      </c>
      <c r="E377" s="116" t="s">
        <v>583</v>
      </c>
      <c r="F377" s="116" t="s">
        <v>313</v>
      </c>
      <c r="G377" s="116" t="s">
        <v>730</v>
      </c>
      <c r="H377" s="116">
        <f t="shared" si="26"/>
        <v>1</v>
      </c>
      <c r="I377" s="116" t="s">
        <v>156</v>
      </c>
      <c r="J377" s="116" t="s">
        <v>155</v>
      </c>
      <c r="K377" s="116">
        <v>4</v>
      </c>
      <c r="L377" s="116"/>
      <c r="M377" s="116" t="s">
        <v>198</v>
      </c>
      <c r="N377" s="116" t="s">
        <v>317</v>
      </c>
      <c r="O377" s="116">
        <f t="shared" si="27"/>
        <v>2014</v>
      </c>
      <c r="P377" s="116">
        <f t="shared" si="28"/>
        <v>6</v>
      </c>
    </row>
    <row r="378" spans="1:16" x14ac:dyDescent="0.2">
      <c r="A378" s="116" t="str">
        <f t="shared" si="31"/>
        <v>Faan Behrens</v>
      </c>
      <c r="B378" s="120">
        <v>41503</v>
      </c>
      <c r="C378" s="116" t="s">
        <v>480</v>
      </c>
      <c r="D378" s="116" t="s">
        <v>726</v>
      </c>
      <c r="E378" s="116"/>
      <c r="F378" s="116" t="s">
        <v>313</v>
      </c>
      <c r="G378" s="116" t="s">
        <v>731</v>
      </c>
      <c r="H378" s="116">
        <f t="shared" si="26"/>
        <v>1</v>
      </c>
      <c r="I378" s="116" t="s">
        <v>156</v>
      </c>
      <c r="J378" s="116" t="s">
        <v>155</v>
      </c>
      <c r="K378" s="116"/>
      <c r="L378" s="116"/>
      <c r="M378" s="116"/>
      <c r="N378" s="116" t="s">
        <v>317</v>
      </c>
      <c r="O378" s="116">
        <f t="shared" si="27"/>
        <v>2013</v>
      </c>
      <c r="P378" s="116">
        <f t="shared" si="28"/>
        <v>8</v>
      </c>
    </row>
    <row r="379" spans="1:16" x14ac:dyDescent="0.2">
      <c r="A379" s="116" t="str">
        <f t="shared" si="31"/>
        <v>Faan Behrens</v>
      </c>
      <c r="B379" s="120">
        <v>42154</v>
      </c>
      <c r="C379" s="116" t="s">
        <v>439</v>
      </c>
      <c r="D379" s="116" t="s">
        <v>732</v>
      </c>
      <c r="E379" s="116" t="s">
        <v>733</v>
      </c>
      <c r="F379" s="116" t="s">
        <v>734</v>
      </c>
      <c r="G379" s="116" t="s">
        <v>735</v>
      </c>
      <c r="H379" s="116">
        <f t="shared" si="26"/>
        <v>1</v>
      </c>
      <c r="I379" s="116" t="s">
        <v>156</v>
      </c>
      <c r="J379" s="116" t="s">
        <v>155</v>
      </c>
      <c r="K379" s="116">
        <v>4</v>
      </c>
      <c r="L379" s="116"/>
      <c r="M379" s="116" t="s">
        <v>198</v>
      </c>
      <c r="N379" s="116" t="s">
        <v>200</v>
      </c>
      <c r="O379" s="116">
        <f t="shared" si="27"/>
        <v>2015</v>
      </c>
      <c r="P379" s="116">
        <f t="shared" si="28"/>
        <v>5</v>
      </c>
    </row>
    <row r="380" spans="1:16" x14ac:dyDescent="0.2">
      <c r="A380" s="116" t="str">
        <f t="shared" si="31"/>
        <v>Faan Behrens</v>
      </c>
      <c r="B380" s="120">
        <v>41825</v>
      </c>
      <c r="C380" s="116" t="s">
        <v>320</v>
      </c>
      <c r="D380" s="116" t="s">
        <v>395</v>
      </c>
      <c r="E380" s="116" t="s">
        <v>312</v>
      </c>
      <c r="F380" s="116" t="s">
        <v>313</v>
      </c>
      <c r="G380" s="116" t="s">
        <v>736</v>
      </c>
      <c r="H380" s="116">
        <f t="shared" si="26"/>
        <v>1</v>
      </c>
      <c r="I380" s="116" t="s">
        <v>156</v>
      </c>
      <c r="J380" s="116" t="s">
        <v>155</v>
      </c>
      <c r="K380" s="116">
        <v>4</v>
      </c>
      <c r="L380" s="116"/>
      <c r="M380" s="116" t="s">
        <v>198</v>
      </c>
      <c r="N380" s="116" t="s">
        <v>317</v>
      </c>
      <c r="O380" s="116">
        <f t="shared" si="27"/>
        <v>2014</v>
      </c>
      <c r="P380" s="116">
        <f t="shared" si="28"/>
        <v>7</v>
      </c>
    </row>
    <row r="381" spans="1:16" x14ac:dyDescent="0.2">
      <c r="A381" s="116" t="str">
        <f t="shared" si="31"/>
        <v>Faan Behrens</v>
      </c>
      <c r="B381" s="120">
        <v>41839</v>
      </c>
      <c r="C381" s="116" t="s">
        <v>692</v>
      </c>
      <c r="D381" s="116" t="s">
        <v>737</v>
      </c>
      <c r="E381" s="116"/>
      <c r="F381" s="116" t="s">
        <v>313</v>
      </c>
      <c r="G381" s="116" t="s">
        <v>736</v>
      </c>
      <c r="H381" s="116">
        <f t="shared" si="26"/>
        <v>2</v>
      </c>
      <c r="I381" s="116" t="s">
        <v>156</v>
      </c>
      <c r="J381" s="116" t="s">
        <v>155</v>
      </c>
      <c r="K381" s="116"/>
      <c r="L381" s="116"/>
      <c r="M381" s="116"/>
      <c r="N381" s="116"/>
      <c r="O381" s="116">
        <f t="shared" si="27"/>
        <v>2014</v>
      </c>
      <c r="P381" s="116">
        <f t="shared" si="28"/>
        <v>7</v>
      </c>
    </row>
    <row r="382" spans="1:16" x14ac:dyDescent="0.2">
      <c r="A382" s="116" t="str">
        <f t="shared" si="31"/>
        <v>Faan Behrens</v>
      </c>
      <c r="B382" s="120">
        <v>41846</v>
      </c>
      <c r="C382" s="116" t="s">
        <v>549</v>
      </c>
      <c r="D382" s="116" t="s">
        <v>606</v>
      </c>
      <c r="E382" s="116"/>
      <c r="F382" s="116" t="s">
        <v>313</v>
      </c>
      <c r="G382" s="116" t="s">
        <v>736</v>
      </c>
      <c r="H382" s="116">
        <f t="shared" si="26"/>
        <v>3</v>
      </c>
      <c r="I382" s="116" t="s">
        <v>156</v>
      </c>
      <c r="J382" s="116" t="s">
        <v>155</v>
      </c>
      <c r="K382" s="116"/>
      <c r="L382" s="116"/>
      <c r="M382" s="116" t="s">
        <v>198</v>
      </c>
      <c r="N382" s="116" t="s">
        <v>317</v>
      </c>
      <c r="O382" s="116">
        <f t="shared" si="27"/>
        <v>2014</v>
      </c>
      <c r="P382" s="116">
        <f t="shared" si="28"/>
        <v>7</v>
      </c>
    </row>
    <row r="383" spans="1:16" x14ac:dyDescent="0.2">
      <c r="A383" s="116" t="str">
        <f t="shared" si="31"/>
        <v>Faan Behrens</v>
      </c>
      <c r="B383" s="120">
        <v>41854</v>
      </c>
      <c r="C383" s="116" t="s">
        <v>371</v>
      </c>
      <c r="D383" s="116" t="s">
        <v>377</v>
      </c>
      <c r="E383" s="116"/>
      <c r="F383" s="116" t="s">
        <v>373</v>
      </c>
      <c r="G383" s="116" t="s">
        <v>736</v>
      </c>
      <c r="H383" s="116">
        <f t="shared" si="26"/>
        <v>4</v>
      </c>
      <c r="I383" s="116"/>
      <c r="J383" s="116" t="s">
        <v>94</v>
      </c>
      <c r="K383" s="116"/>
      <c r="L383" s="116"/>
      <c r="M383" s="116"/>
      <c r="N383" s="116"/>
      <c r="O383" s="116">
        <f t="shared" si="27"/>
        <v>2014</v>
      </c>
      <c r="P383" s="116">
        <f t="shared" si="28"/>
        <v>8</v>
      </c>
    </row>
    <row r="384" spans="1:16" x14ac:dyDescent="0.2">
      <c r="A384" s="116" t="str">
        <f t="shared" si="31"/>
        <v>Faan Behrens</v>
      </c>
      <c r="B384" s="120">
        <v>42154</v>
      </c>
      <c r="C384" s="116" t="s">
        <v>439</v>
      </c>
      <c r="D384" s="116" t="s">
        <v>732</v>
      </c>
      <c r="E384" s="116" t="s">
        <v>441</v>
      </c>
      <c r="F384" s="116" t="s">
        <v>442</v>
      </c>
      <c r="G384" s="116" t="s">
        <v>738</v>
      </c>
      <c r="H384" s="116">
        <f t="shared" si="26"/>
        <v>1</v>
      </c>
      <c r="I384" s="116" t="s">
        <v>156</v>
      </c>
      <c r="J384" s="116" t="s">
        <v>155</v>
      </c>
      <c r="K384" s="116">
        <v>4</v>
      </c>
      <c r="L384" s="116"/>
      <c r="M384" s="116" t="s">
        <v>198</v>
      </c>
      <c r="N384" s="116" t="s">
        <v>200</v>
      </c>
      <c r="O384" s="116">
        <f t="shared" si="27"/>
        <v>2015</v>
      </c>
      <c r="P384" s="116">
        <f t="shared" si="28"/>
        <v>5</v>
      </c>
    </row>
    <row r="385" spans="1:16" x14ac:dyDescent="0.2">
      <c r="A385" s="116" t="str">
        <f t="shared" si="31"/>
        <v>Faan Behrens</v>
      </c>
      <c r="B385" s="120">
        <v>41741</v>
      </c>
      <c r="C385" s="116" t="s">
        <v>367</v>
      </c>
      <c r="D385" s="116" t="s">
        <v>739</v>
      </c>
      <c r="E385" s="116" t="s">
        <v>721</v>
      </c>
      <c r="F385" s="116" t="s">
        <v>722</v>
      </c>
      <c r="G385" s="116" t="s">
        <v>740</v>
      </c>
      <c r="H385" s="116">
        <f t="shared" si="26"/>
        <v>1</v>
      </c>
      <c r="I385" s="116" t="s">
        <v>156</v>
      </c>
      <c r="J385" s="116" t="s">
        <v>155</v>
      </c>
      <c r="K385" s="116">
        <v>3</v>
      </c>
      <c r="L385" s="116"/>
      <c r="M385" s="116" t="s">
        <v>198</v>
      </c>
      <c r="N385" s="116" t="s">
        <v>317</v>
      </c>
      <c r="O385" s="116">
        <f t="shared" si="27"/>
        <v>2014</v>
      </c>
      <c r="P385" s="116">
        <f t="shared" si="28"/>
        <v>4</v>
      </c>
    </row>
    <row r="386" spans="1:16" x14ac:dyDescent="0.2">
      <c r="A386" t="s">
        <v>94</v>
      </c>
      <c r="B386" s="117">
        <v>42497</v>
      </c>
      <c r="C386" t="s">
        <v>1746</v>
      </c>
      <c r="D386" t="s">
        <v>1752</v>
      </c>
      <c r="F386" t="s">
        <v>313</v>
      </c>
      <c r="G386" t="s">
        <v>1762</v>
      </c>
      <c r="H386" s="116">
        <f t="shared" ref="H386:H449" si="32">IF(TRIM(G386)=TRIM(G385),H385+1,1)</f>
        <v>1</v>
      </c>
      <c r="N386" t="s">
        <v>200</v>
      </c>
      <c r="O386" s="116">
        <f t="shared" ref="O386:O449" si="33">YEAR(B386)</f>
        <v>2016</v>
      </c>
      <c r="P386" s="116">
        <f t="shared" ref="P386:P449" si="34">MONTH(B386)</f>
        <v>5</v>
      </c>
    </row>
    <row r="387" spans="1:16" x14ac:dyDescent="0.2">
      <c r="A387" s="116" t="str">
        <f t="shared" ref="A387:A418" si="35">IF(I387="",TRIM(J387),CONCATENATE(TRIM(J387)," ",TRIM(I387)))</f>
        <v>Faan Behrens</v>
      </c>
      <c r="B387" s="117">
        <v>42525</v>
      </c>
      <c r="C387" t="s">
        <v>703</v>
      </c>
      <c r="D387" t="s">
        <v>1805</v>
      </c>
      <c r="F387" t="s">
        <v>364</v>
      </c>
      <c r="G387" t="s">
        <v>1762</v>
      </c>
      <c r="H387" s="116">
        <f t="shared" si="32"/>
        <v>2</v>
      </c>
      <c r="I387" t="s">
        <v>156</v>
      </c>
      <c r="J387" t="s">
        <v>155</v>
      </c>
      <c r="M387" t="s">
        <v>198</v>
      </c>
      <c r="N387" t="s">
        <v>200</v>
      </c>
      <c r="O387" s="116">
        <f t="shared" si="33"/>
        <v>2016</v>
      </c>
      <c r="P387" s="116">
        <f t="shared" si="34"/>
        <v>6</v>
      </c>
    </row>
    <row r="388" spans="1:16" x14ac:dyDescent="0.2">
      <c r="A388" s="116" t="str">
        <f t="shared" si="35"/>
        <v>Faan Behrens</v>
      </c>
      <c r="B388" s="120">
        <v>41951</v>
      </c>
      <c r="C388" s="116" t="s">
        <v>524</v>
      </c>
      <c r="D388" s="116" t="s">
        <v>395</v>
      </c>
      <c r="E388" s="116" t="s">
        <v>312</v>
      </c>
      <c r="F388" s="116" t="s">
        <v>313</v>
      </c>
      <c r="G388" s="116" t="s">
        <v>741</v>
      </c>
      <c r="H388" s="116">
        <f t="shared" si="32"/>
        <v>1</v>
      </c>
      <c r="I388" s="116" t="s">
        <v>156</v>
      </c>
      <c r="J388" s="116" t="s">
        <v>155</v>
      </c>
      <c r="K388" s="116">
        <v>4</v>
      </c>
      <c r="L388" s="116"/>
      <c r="M388" s="116" t="s">
        <v>198</v>
      </c>
      <c r="N388" s="116" t="s">
        <v>317</v>
      </c>
      <c r="O388" s="116">
        <f t="shared" si="33"/>
        <v>2014</v>
      </c>
      <c r="P388" s="116">
        <f t="shared" si="34"/>
        <v>11</v>
      </c>
    </row>
    <row r="389" spans="1:16" x14ac:dyDescent="0.2">
      <c r="A389" s="116" t="str">
        <f t="shared" si="35"/>
        <v>Faan Behrens</v>
      </c>
      <c r="B389" s="120">
        <v>41930</v>
      </c>
      <c r="C389" s="116" t="s">
        <v>541</v>
      </c>
      <c r="D389" s="116" t="s">
        <v>642</v>
      </c>
      <c r="E389" s="116" t="s">
        <v>312</v>
      </c>
      <c r="F389" s="116" t="s">
        <v>313</v>
      </c>
      <c r="G389" s="116" t="s">
        <v>742</v>
      </c>
      <c r="H389" s="116">
        <f t="shared" si="32"/>
        <v>1</v>
      </c>
      <c r="I389" s="116" t="s">
        <v>156</v>
      </c>
      <c r="J389" s="116" t="s">
        <v>155</v>
      </c>
      <c r="K389" s="116">
        <v>4</v>
      </c>
      <c r="L389" s="116" t="s">
        <v>349</v>
      </c>
      <c r="M389" s="116" t="s">
        <v>198</v>
      </c>
      <c r="N389" s="116" t="s">
        <v>317</v>
      </c>
      <c r="O389" s="116">
        <f t="shared" si="33"/>
        <v>2014</v>
      </c>
      <c r="P389" s="116">
        <f t="shared" si="34"/>
        <v>10</v>
      </c>
    </row>
    <row r="390" spans="1:16" x14ac:dyDescent="0.2">
      <c r="A390" s="116" t="str">
        <f t="shared" si="35"/>
        <v>Faan Behrens</v>
      </c>
      <c r="B390" s="120">
        <v>41944</v>
      </c>
      <c r="C390" s="116" t="s">
        <v>310</v>
      </c>
      <c r="D390" s="116" t="s">
        <v>495</v>
      </c>
      <c r="E390" s="116" t="s">
        <v>528</v>
      </c>
      <c r="F390" s="116" t="s">
        <v>529</v>
      </c>
      <c r="G390" s="116" t="s">
        <v>742</v>
      </c>
      <c r="H390" s="116">
        <f t="shared" si="32"/>
        <v>2</v>
      </c>
      <c r="I390" s="116" t="s">
        <v>156</v>
      </c>
      <c r="J390" s="116" t="s">
        <v>155</v>
      </c>
      <c r="K390" s="116">
        <v>4</v>
      </c>
      <c r="L390" s="116"/>
      <c r="M390" s="116" t="s">
        <v>198</v>
      </c>
      <c r="N390" s="116" t="s">
        <v>317</v>
      </c>
      <c r="O390" s="116">
        <f t="shared" si="33"/>
        <v>2014</v>
      </c>
      <c r="P390" s="116">
        <f t="shared" si="34"/>
        <v>11</v>
      </c>
    </row>
    <row r="391" spans="1:16" x14ac:dyDescent="0.2">
      <c r="A391" s="116" t="str">
        <f t="shared" si="35"/>
        <v>Faan Behrens</v>
      </c>
      <c r="B391" s="120">
        <v>41797</v>
      </c>
      <c r="C391" s="116" t="s">
        <v>701</v>
      </c>
      <c r="D391" s="116" t="s">
        <v>563</v>
      </c>
      <c r="E391" s="116" t="s">
        <v>583</v>
      </c>
      <c r="F391" s="116" t="s">
        <v>313</v>
      </c>
      <c r="G391" s="116" t="s">
        <v>743</v>
      </c>
      <c r="H391" s="116">
        <f t="shared" si="32"/>
        <v>1</v>
      </c>
      <c r="I391" s="116" t="s">
        <v>156</v>
      </c>
      <c r="J391" s="116" t="s">
        <v>155</v>
      </c>
      <c r="K391" s="116">
        <v>4</v>
      </c>
      <c r="L391" s="116"/>
      <c r="M391" s="116" t="s">
        <v>198</v>
      </c>
      <c r="N391" s="116" t="s">
        <v>317</v>
      </c>
      <c r="O391" s="116">
        <f t="shared" si="33"/>
        <v>2014</v>
      </c>
      <c r="P391" s="116">
        <f t="shared" si="34"/>
        <v>6</v>
      </c>
    </row>
    <row r="392" spans="1:16" x14ac:dyDescent="0.2">
      <c r="A392" s="116" t="str">
        <f t="shared" si="35"/>
        <v>Faan Behrens</v>
      </c>
      <c r="B392" s="117">
        <v>42623</v>
      </c>
      <c r="C392" t="s">
        <v>1969</v>
      </c>
      <c r="D392" t="s">
        <v>1975</v>
      </c>
      <c r="F392" t="s">
        <v>1976</v>
      </c>
      <c r="G392" t="s">
        <v>1953</v>
      </c>
      <c r="H392" s="116">
        <f t="shared" si="32"/>
        <v>1</v>
      </c>
      <c r="I392" t="s">
        <v>156</v>
      </c>
      <c r="J392" t="s">
        <v>155</v>
      </c>
      <c r="M392" t="s">
        <v>198</v>
      </c>
      <c r="N392" t="s">
        <v>200</v>
      </c>
      <c r="O392" s="116">
        <f t="shared" si="33"/>
        <v>2016</v>
      </c>
      <c r="P392" s="116">
        <f t="shared" si="34"/>
        <v>9</v>
      </c>
    </row>
    <row r="393" spans="1:16" x14ac:dyDescent="0.2">
      <c r="A393" s="116" t="str">
        <f t="shared" si="35"/>
        <v>Faan Behrens</v>
      </c>
      <c r="B393" s="117">
        <v>42651</v>
      </c>
      <c r="C393" t="s">
        <v>476</v>
      </c>
      <c r="D393" t="s">
        <v>368</v>
      </c>
      <c r="F393" t="s">
        <v>2026</v>
      </c>
      <c r="G393" t="s">
        <v>1953</v>
      </c>
      <c r="H393" s="116">
        <f t="shared" si="32"/>
        <v>2</v>
      </c>
      <c r="I393" t="s">
        <v>156</v>
      </c>
      <c r="J393" t="s">
        <v>155</v>
      </c>
      <c r="M393" t="s">
        <v>198</v>
      </c>
      <c r="N393" t="s">
        <v>200</v>
      </c>
      <c r="O393" s="116">
        <f t="shared" si="33"/>
        <v>2016</v>
      </c>
      <c r="P393" s="116">
        <f t="shared" si="34"/>
        <v>10</v>
      </c>
    </row>
    <row r="394" spans="1:16" x14ac:dyDescent="0.2">
      <c r="A394" s="116" t="str">
        <f t="shared" si="35"/>
        <v>Faan Behrens</v>
      </c>
      <c r="B394" s="117">
        <v>42665</v>
      </c>
      <c r="C394" t="s">
        <v>361</v>
      </c>
      <c r="D394" t="s">
        <v>2028</v>
      </c>
      <c r="F394" t="s">
        <v>313</v>
      </c>
      <c r="G394" t="s">
        <v>1953</v>
      </c>
      <c r="H394" s="116">
        <f t="shared" si="32"/>
        <v>3</v>
      </c>
      <c r="I394" t="s">
        <v>156</v>
      </c>
      <c r="J394" t="s">
        <v>155</v>
      </c>
      <c r="M394" t="s">
        <v>198</v>
      </c>
      <c r="N394" t="s">
        <v>200</v>
      </c>
      <c r="O394" s="116">
        <f t="shared" si="33"/>
        <v>2016</v>
      </c>
      <c r="P394" s="116">
        <f t="shared" si="34"/>
        <v>10</v>
      </c>
    </row>
    <row r="395" spans="1:16" x14ac:dyDescent="0.2">
      <c r="A395" s="116" t="str">
        <f t="shared" si="35"/>
        <v>Faan Behrens</v>
      </c>
      <c r="B395" s="117">
        <v>42679</v>
      </c>
      <c r="C395" t="s">
        <v>426</v>
      </c>
      <c r="D395" t="s">
        <v>2025</v>
      </c>
      <c r="F395" t="s">
        <v>313</v>
      </c>
      <c r="G395" t="s">
        <v>2029</v>
      </c>
      <c r="H395" s="116">
        <f t="shared" si="32"/>
        <v>1</v>
      </c>
      <c r="I395" t="s">
        <v>156</v>
      </c>
      <c r="J395" t="s">
        <v>155</v>
      </c>
      <c r="M395" t="s">
        <v>198</v>
      </c>
      <c r="N395" t="s">
        <v>200</v>
      </c>
      <c r="O395" s="116">
        <f t="shared" si="33"/>
        <v>2016</v>
      </c>
      <c r="P395" s="116">
        <f t="shared" si="34"/>
        <v>11</v>
      </c>
    </row>
    <row r="396" spans="1:16" x14ac:dyDescent="0.2">
      <c r="A396" s="116" t="str">
        <f t="shared" si="35"/>
        <v>Faan Behrens</v>
      </c>
      <c r="B396" s="120">
        <v>41860</v>
      </c>
      <c r="C396" s="116" t="s">
        <v>476</v>
      </c>
      <c r="D396" s="116" t="s">
        <v>477</v>
      </c>
      <c r="E396" s="116"/>
      <c r="F396" s="116" t="s">
        <v>313</v>
      </c>
      <c r="G396" s="116" t="s">
        <v>744</v>
      </c>
      <c r="H396" s="116">
        <f t="shared" si="32"/>
        <v>1</v>
      </c>
      <c r="I396" s="116"/>
      <c r="J396" s="116" t="s">
        <v>94</v>
      </c>
      <c r="K396" s="116"/>
      <c r="L396" s="116"/>
      <c r="M396" s="116"/>
      <c r="N396" s="116"/>
      <c r="O396" s="116">
        <f t="shared" si="33"/>
        <v>2014</v>
      </c>
      <c r="P396" s="116">
        <f t="shared" si="34"/>
        <v>8</v>
      </c>
    </row>
    <row r="397" spans="1:16" x14ac:dyDescent="0.2">
      <c r="A397" s="116" t="str">
        <f t="shared" si="35"/>
        <v>Faan Behrens</v>
      </c>
      <c r="B397" s="120">
        <v>42182</v>
      </c>
      <c r="C397" s="116" t="s">
        <v>1453</v>
      </c>
      <c r="D397" s="116" t="s">
        <v>1468</v>
      </c>
      <c r="E397" s="116" t="s">
        <v>312</v>
      </c>
      <c r="F397" s="116" t="s">
        <v>313</v>
      </c>
      <c r="G397" s="116" t="s">
        <v>1469</v>
      </c>
      <c r="H397" s="116">
        <f t="shared" si="32"/>
        <v>1</v>
      </c>
      <c r="I397" s="116" t="s">
        <v>156</v>
      </c>
      <c r="J397" s="116" t="s">
        <v>155</v>
      </c>
      <c r="K397" s="116">
        <v>4</v>
      </c>
      <c r="L397" s="116"/>
      <c r="M397" s="116" t="s">
        <v>198</v>
      </c>
      <c r="N397" s="116" t="s">
        <v>200</v>
      </c>
      <c r="O397" s="116">
        <f t="shared" si="33"/>
        <v>2015</v>
      </c>
      <c r="P397" s="116">
        <f t="shared" si="34"/>
        <v>6</v>
      </c>
    </row>
    <row r="398" spans="1:16" x14ac:dyDescent="0.2">
      <c r="A398" s="116" t="str">
        <f t="shared" si="35"/>
        <v>Faan Behrens</v>
      </c>
      <c r="B398" s="120">
        <v>41811</v>
      </c>
      <c r="C398" s="116" t="s">
        <v>470</v>
      </c>
      <c r="D398" s="116" t="s">
        <v>471</v>
      </c>
      <c r="E398" s="116" t="s">
        <v>338</v>
      </c>
      <c r="F398" s="116" t="s">
        <v>313</v>
      </c>
      <c r="G398" s="116" t="s">
        <v>745</v>
      </c>
      <c r="H398" s="116">
        <f t="shared" si="32"/>
        <v>1</v>
      </c>
      <c r="I398" s="116" t="s">
        <v>156</v>
      </c>
      <c r="J398" s="116" t="s">
        <v>155</v>
      </c>
      <c r="K398" s="116">
        <v>4</v>
      </c>
      <c r="L398" s="116"/>
      <c r="M398" s="116" t="s">
        <v>198</v>
      </c>
      <c r="N398" s="116" t="s">
        <v>317</v>
      </c>
      <c r="O398" s="116">
        <f t="shared" si="33"/>
        <v>2014</v>
      </c>
      <c r="P398" s="116">
        <f t="shared" si="34"/>
        <v>6</v>
      </c>
    </row>
    <row r="399" spans="1:16" x14ac:dyDescent="0.2">
      <c r="A399" s="116" t="str">
        <f t="shared" si="35"/>
        <v>Faan Behrens</v>
      </c>
      <c r="B399" s="120">
        <v>41825</v>
      </c>
      <c r="C399" s="116" t="s">
        <v>320</v>
      </c>
      <c r="D399" s="116" t="s">
        <v>499</v>
      </c>
      <c r="E399" s="116" t="s">
        <v>312</v>
      </c>
      <c r="F399" s="116" t="s">
        <v>313</v>
      </c>
      <c r="G399" s="116" t="s">
        <v>745</v>
      </c>
      <c r="H399" s="116">
        <f t="shared" si="32"/>
        <v>2</v>
      </c>
      <c r="I399" s="116" t="s">
        <v>156</v>
      </c>
      <c r="J399" s="116" t="s">
        <v>155</v>
      </c>
      <c r="K399" s="116">
        <v>4</v>
      </c>
      <c r="L399" s="116"/>
      <c r="M399" s="116" t="s">
        <v>198</v>
      </c>
      <c r="N399" s="116" t="s">
        <v>317</v>
      </c>
      <c r="O399" s="116">
        <f t="shared" si="33"/>
        <v>2014</v>
      </c>
      <c r="P399" s="116">
        <f t="shared" si="34"/>
        <v>7</v>
      </c>
    </row>
    <row r="400" spans="1:16" x14ac:dyDescent="0.2">
      <c r="A400" s="116" t="str">
        <f t="shared" si="35"/>
        <v>Faan Behrens</v>
      </c>
      <c r="B400" s="120">
        <v>41839</v>
      </c>
      <c r="C400" s="116" t="s">
        <v>692</v>
      </c>
      <c r="D400" s="116" t="s">
        <v>746</v>
      </c>
      <c r="E400" s="116"/>
      <c r="F400" s="116" t="s">
        <v>313</v>
      </c>
      <c r="G400" s="116" t="s">
        <v>745</v>
      </c>
      <c r="H400" s="116">
        <f t="shared" si="32"/>
        <v>3</v>
      </c>
      <c r="I400" s="116" t="s">
        <v>156</v>
      </c>
      <c r="J400" s="116" t="s">
        <v>155</v>
      </c>
      <c r="K400" s="116"/>
      <c r="L400" s="116"/>
      <c r="M400" s="116"/>
      <c r="N400" s="116"/>
      <c r="O400" s="116">
        <f t="shared" si="33"/>
        <v>2014</v>
      </c>
      <c r="P400" s="116">
        <f t="shared" si="34"/>
        <v>7</v>
      </c>
    </row>
    <row r="401" spans="1:16" x14ac:dyDescent="0.2">
      <c r="A401" s="116" t="str">
        <f t="shared" si="35"/>
        <v>Faan Behrens</v>
      </c>
      <c r="B401" s="120">
        <v>41854</v>
      </c>
      <c r="C401" s="116" t="s">
        <v>371</v>
      </c>
      <c r="D401" s="116" t="s">
        <v>566</v>
      </c>
      <c r="E401" s="116"/>
      <c r="F401" s="116" t="s">
        <v>475</v>
      </c>
      <c r="G401" s="116" t="s">
        <v>747</v>
      </c>
      <c r="H401" s="116">
        <f t="shared" si="32"/>
        <v>1</v>
      </c>
      <c r="I401" s="116"/>
      <c r="J401" s="116" t="s">
        <v>94</v>
      </c>
      <c r="K401" s="116"/>
      <c r="L401" s="116"/>
      <c r="M401" s="116"/>
      <c r="N401" s="116"/>
      <c r="O401" s="116">
        <f t="shared" si="33"/>
        <v>2014</v>
      </c>
      <c r="P401" s="116">
        <f t="shared" si="34"/>
        <v>8</v>
      </c>
    </row>
    <row r="402" spans="1:16" x14ac:dyDescent="0.2">
      <c r="A402" s="116" t="str">
        <f t="shared" si="35"/>
        <v>Faan Behrens</v>
      </c>
      <c r="B402" s="120">
        <v>41854</v>
      </c>
      <c r="C402" s="116" t="s">
        <v>371</v>
      </c>
      <c r="D402" s="116" t="s">
        <v>566</v>
      </c>
      <c r="E402" s="116"/>
      <c r="F402" s="116" t="s">
        <v>373</v>
      </c>
      <c r="G402" s="116" t="s">
        <v>747</v>
      </c>
      <c r="H402" s="116">
        <f t="shared" si="32"/>
        <v>2</v>
      </c>
      <c r="I402" s="116"/>
      <c r="J402" s="116" t="s">
        <v>94</v>
      </c>
      <c r="K402" s="116"/>
      <c r="L402" s="116"/>
      <c r="M402" s="116"/>
      <c r="N402" s="116"/>
      <c r="O402" s="116">
        <f t="shared" si="33"/>
        <v>2014</v>
      </c>
      <c r="P402" s="116">
        <f t="shared" si="34"/>
        <v>8</v>
      </c>
    </row>
    <row r="403" spans="1:16" x14ac:dyDescent="0.2">
      <c r="A403" s="116" t="str">
        <f t="shared" si="35"/>
        <v>Faan Behrens</v>
      </c>
      <c r="B403" s="120">
        <v>41854</v>
      </c>
      <c r="C403" s="116" t="s">
        <v>371</v>
      </c>
      <c r="D403" s="116" t="s">
        <v>566</v>
      </c>
      <c r="E403" s="116"/>
      <c r="F403" s="116" t="s">
        <v>425</v>
      </c>
      <c r="G403" s="116" t="s">
        <v>747</v>
      </c>
      <c r="H403" s="116">
        <f t="shared" si="32"/>
        <v>3</v>
      </c>
      <c r="I403" s="116"/>
      <c r="J403" s="116" t="s">
        <v>94</v>
      </c>
      <c r="K403" s="116"/>
      <c r="L403" s="116"/>
      <c r="M403" s="116"/>
      <c r="N403" s="116"/>
      <c r="O403" s="116">
        <f t="shared" si="33"/>
        <v>2014</v>
      </c>
      <c r="P403" s="116">
        <f t="shared" si="34"/>
        <v>8</v>
      </c>
    </row>
    <row r="404" spans="1:16" x14ac:dyDescent="0.2">
      <c r="A404" s="116" t="str">
        <f t="shared" si="35"/>
        <v>Faan Behrens</v>
      </c>
      <c r="B404" s="120">
        <v>41811</v>
      </c>
      <c r="C404" s="116" t="s">
        <v>470</v>
      </c>
      <c r="D404" s="116" t="s">
        <v>471</v>
      </c>
      <c r="E404" s="116" t="s">
        <v>338</v>
      </c>
      <c r="F404" s="116" t="s">
        <v>313</v>
      </c>
      <c r="G404" s="116" t="s">
        <v>748</v>
      </c>
      <c r="H404" s="116">
        <f t="shared" si="32"/>
        <v>1</v>
      </c>
      <c r="I404" s="116" t="s">
        <v>156</v>
      </c>
      <c r="J404" s="116" t="s">
        <v>155</v>
      </c>
      <c r="K404" s="116">
        <v>4</v>
      </c>
      <c r="L404" s="116"/>
      <c r="M404" s="116" t="s">
        <v>198</v>
      </c>
      <c r="N404" s="116" t="s">
        <v>317</v>
      </c>
      <c r="O404" s="116">
        <f t="shared" si="33"/>
        <v>2014</v>
      </c>
      <c r="P404" s="116">
        <f t="shared" si="34"/>
        <v>6</v>
      </c>
    </row>
    <row r="405" spans="1:16" x14ac:dyDescent="0.2">
      <c r="A405" s="116" t="str">
        <f t="shared" si="35"/>
        <v>Faan Behrens</v>
      </c>
      <c r="B405" s="120">
        <v>41846</v>
      </c>
      <c r="C405" s="116" t="s">
        <v>549</v>
      </c>
      <c r="D405" s="116" t="s">
        <v>550</v>
      </c>
      <c r="E405" s="116"/>
      <c r="F405" s="116" t="s">
        <v>313</v>
      </c>
      <c r="G405" s="116" t="s">
        <v>748</v>
      </c>
      <c r="H405" s="116">
        <f t="shared" si="32"/>
        <v>2</v>
      </c>
      <c r="I405" s="116" t="s">
        <v>156</v>
      </c>
      <c r="J405" s="116" t="s">
        <v>155</v>
      </c>
      <c r="K405" s="116"/>
      <c r="L405" s="116"/>
      <c r="M405" s="116" t="s">
        <v>198</v>
      </c>
      <c r="N405" s="116" t="s">
        <v>317</v>
      </c>
      <c r="O405" s="116">
        <f t="shared" si="33"/>
        <v>2014</v>
      </c>
      <c r="P405" s="116">
        <f t="shared" si="34"/>
        <v>7</v>
      </c>
    </row>
    <row r="406" spans="1:16" x14ac:dyDescent="0.2">
      <c r="A406" s="116" t="str">
        <f t="shared" si="35"/>
        <v>Faan Behrens</v>
      </c>
      <c r="B406" s="120">
        <v>41951</v>
      </c>
      <c r="C406" s="116" t="s">
        <v>524</v>
      </c>
      <c r="D406" s="116" t="s">
        <v>397</v>
      </c>
      <c r="E406" s="116" t="s">
        <v>312</v>
      </c>
      <c r="F406" s="116" t="s">
        <v>313</v>
      </c>
      <c r="G406" s="116" t="s">
        <v>748</v>
      </c>
      <c r="H406" s="116">
        <f t="shared" si="32"/>
        <v>3</v>
      </c>
      <c r="I406" s="116" t="s">
        <v>156</v>
      </c>
      <c r="J406" s="116" t="s">
        <v>155</v>
      </c>
      <c r="K406" s="116">
        <v>4</v>
      </c>
      <c r="L406" s="116"/>
      <c r="M406" s="116" t="s">
        <v>198</v>
      </c>
      <c r="N406" s="116" t="s">
        <v>317</v>
      </c>
      <c r="O406" s="116">
        <f t="shared" si="33"/>
        <v>2014</v>
      </c>
      <c r="P406" s="116">
        <f t="shared" si="34"/>
        <v>11</v>
      </c>
    </row>
    <row r="407" spans="1:16" x14ac:dyDescent="0.2">
      <c r="A407" s="116" t="str">
        <f t="shared" si="35"/>
        <v>Faan Behrens</v>
      </c>
      <c r="B407" s="120">
        <v>41916</v>
      </c>
      <c r="C407" s="116" t="s">
        <v>535</v>
      </c>
      <c r="D407" s="116" t="s">
        <v>433</v>
      </c>
      <c r="E407" s="116"/>
      <c r="F407" s="116" t="s">
        <v>313</v>
      </c>
      <c r="G407" s="116" t="s">
        <v>749</v>
      </c>
      <c r="H407" s="116">
        <f t="shared" si="32"/>
        <v>1</v>
      </c>
      <c r="I407" s="116" t="s">
        <v>156</v>
      </c>
      <c r="J407" s="116" t="s">
        <v>155</v>
      </c>
      <c r="K407" s="116"/>
      <c r="L407" s="116"/>
      <c r="M407" s="116" t="s">
        <v>198</v>
      </c>
      <c r="N407" s="116" t="s">
        <v>317</v>
      </c>
      <c r="O407" s="116">
        <f t="shared" si="33"/>
        <v>2014</v>
      </c>
      <c r="P407" s="116">
        <f t="shared" si="34"/>
        <v>10</v>
      </c>
    </row>
    <row r="408" spans="1:16" x14ac:dyDescent="0.2">
      <c r="A408" s="116" t="str">
        <f t="shared" si="35"/>
        <v>Faan Behrens</v>
      </c>
      <c r="B408" s="120">
        <v>41818</v>
      </c>
      <c r="C408" s="116" t="s">
        <v>562</v>
      </c>
      <c r="D408" s="116" t="s">
        <v>563</v>
      </c>
      <c r="E408" s="116" t="s">
        <v>564</v>
      </c>
      <c r="F408" s="116" t="s">
        <v>313</v>
      </c>
      <c r="G408" s="116" t="s">
        <v>750</v>
      </c>
      <c r="H408" s="116">
        <f t="shared" si="32"/>
        <v>1</v>
      </c>
      <c r="I408" s="116" t="s">
        <v>156</v>
      </c>
      <c r="J408" s="116" t="s">
        <v>155</v>
      </c>
      <c r="K408" s="116">
        <v>4</v>
      </c>
      <c r="L408" s="116"/>
      <c r="M408" s="116" t="s">
        <v>198</v>
      </c>
      <c r="N408" s="116" t="s">
        <v>317</v>
      </c>
      <c r="O408" s="116">
        <f t="shared" si="33"/>
        <v>2014</v>
      </c>
      <c r="P408" s="116">
        <f t="shared" si="34"/>
        <v>6</v>
      </c>
    </row>
    <row r="409" spans="1:16" x14ac:dyDescent="0.2">
      <c r="A409" s="116" t="str">
        <f t="shared" si="35"/>
        <v>Faan Behrens</v>
      </c>
      <c r="B409" s="120">
        <v>41854</v>
      </c>
      <c r="C409" s="116" t="s">
        <v>371</v>
      </c>
      <c r="D409" s="116" t="s">
        <v>566</v>
      </c>
      <c r="E409" s="116"/>
      <c r="F409" s="116" t="s">
        <v>373</v>
      </c>
      <c r="G409" s="116" t="s">
        <v>750</v>
      </c>
      <c r="H409" s="116">
        <f t="shared" si="32"/>
        <v>2</v>
      </c>
      <c r="I409" s="116"/>
      <c r="J409" s="116" t="s">
        <v>94</v>
      </c>
      <c r="K409" s="116"/>
      <c r="L409" s="116"/>
      <c r="M409" s="116"/>
      <c r="N409" s="116"/>
      <c r="O409" s="116">
        <f t="shared" si="33"/>
        <v>2014</v>
      </c>
      <c r="P409" s="116">
        <f t="shared" si="34"/>
        <v>8</v>
      </c>
    </row>
    <row r="410" spans="1:16" x14ac:dyDescent="0.2">
      <c r="A410" s="116" t="str">
        <f t="shared" si="35"/>
        <v>Faan Behrens</v>
      </c>
      <c r="B410" s="120">
        <v>41846</v>
      </c>
      <c r="C410" s="116" t="s">
        <v>549</v>
      </c>
      <c r="D410" s="116" t="s">
        <v>550</v>
      </c>
      <c r="E410" s="116"/>
      <c r="F410" s="116" t="s">
        <v>313</v>
      </c>
      <c r="G410" s="116" t="s">
        <v>751</v>
      </c>
      <c r="H410" s="116">
        <f t="shared" si="32"/>
        <v>1</v>
      </c>
      <c r="I410" s="116" t="s">
        <v>156</v>
      </c>
      <c r="J410" s="116" t="s">
        <v>155</v>
      </c>
      <c r="K410" s="116"/>
      <c r="L410" s="116"/>
      <c r="M410" s="116" t="s">
        <v>198</v>
      </c>
      <c r="N410" s="116" t="s">
        <v>317</v>
      </c>
      <c r="O410" s="116">
        <f t="shared" si="33"/>
        <v>2014</v>
      </c>
      <c r="P410" s="116">
        <f t="shared" si="34"/>
        <v>7</v>
      </c>
    </row>
    <row r="411" spans="1:16" x14ac:dyDescent="0.2">
      <c r="A411" s="116" t="str">
        <f t="shared" si="35"/>
        <v>Faan Behrens</v>
      </c>
      <c r="B411" s="120">
        <v>42140</v>
      </c>
      <c r="C411" s="116" t="s">
        <v>450</v>
      </c>
      <c r="D411" s="116" t="s">
        <v>752</v>
      </c>
      <c r="E411" s="116" t="s">
        <v>583</v>
      </c>
      <c r="F411" s="116" t="s">
        <v>343</v>
      </c>
      <c r="G411" s="116" t="s">
        <v>751</v>
      </c>
      <c r="H411" s="116">
        <f t="shared" si="32"/>
        <v>2</v>
      </c>
      <c r="I411" s="116" t="s">
        <v>156</v>
      </c>
      <c r="J411" s="116" t="s">
        <v>155</v>
      </c>
      <c r="K411" s="116">
        <v>4</v>
      </c>
      <c r="L411" s="116"/>
      <c r="M411" s="116" t="s">
        <v>198</v>
      </c>
      <c r="N411" s="116" t="s">
        <v>200</v>
      </c>
      <c r="O411" s="116">
        <f t="shared" si="33"/>
        <v>2015</v>
      </c>
      <c r="P411" s="116">
        <f t="shared" si="34"/>
        <v>5</v>
      </c>
    </row>
    <row r="412" spans="1:16" x14ac:dyDescent="0.2">
      <c r="A412" s="116" t="str">
        <f t="shared" si="35"/>
        <v>Faan Behrens</v>
      </c>
      <c r="B412" s="120">
        <v>41818</v>
      </c>
      <c r="C412" s="116" t="s">
        <v>562</v>
      </c>
      <c r="D412" s="116" t="s">
        <v>563</v>
      </c>
      <c r="E412" s="116" t="s">
        <v>564</v>
      </c>
      <c r="F412" s="116" t="s">
        <v>313</v>
      </c>
      <c r="G412" s="116" t="s">
        <v>753</v>
      </c>
      <c r="H412" s="116">
        <f t="shared" si="32"/>
        <v>1</v>
      </c>
      <c r="I412" s="116" t="s">
        <v>156</v>
      </c>
      <c r="J412" s="116" t="s">
        <v>155</v>
      </c>
      <c r="K412" s="116">
        <v>4</v>
      </c>
      <c r="L412" s="116"/>
      <c r="M412" s="116" t="s">
        <v>198</v>
      </c>
      <c r="N412" s="116" t="s">
        <v>317</v>
      </c>
      <c r="O412" s="116">
        <f t="shared" si="33"/>
        <v>2014</v>
      </c>
      <c r="P412" s="116">
        <f t="shared" si="34"/>
        <v>6</v>
      </c>
    </row>
    <row r="413" spans="1:16" x14ac:dyDescent="0.2">
      <c r="A413" s="116" t="str">
        <f t="shared" si="35"/>
        <v>Faan Behrens</v>
      </c>
      <c r="B413" s="117">
        <v>42560</v>
      </c>
      <c r="C413" t="s">
        <v>1857</v>
      </c>
      <c r="D413" t="s">
        <v>1858</v>
      </c>
      <c r="F413" t="s">
        <v>313</v>
      </c>
      <c r="G413" t="s">
        <v>1864</v>
      </c>
      <c r="H413" s="116">
        <f t="shared" si="32"/>
        <v>1</v>
      </c>
      <c r="I413" t="s">
        <v>156</v>
      </c>
      <c r="J413" t="s">
        <v>155</v>
      </c>
      <c r="N413" t="s">
        <v>200</v>
      </c>
      <c r="O413" s="116">
        <f t="shared" si="33"/>
        <v>2016</v>
      </c>
      <c r="P413" s="116">
        <f t="shared" si="34"/>
        <v>7</v>
      </c>
    </row>
    <row r="414" spans="1:16" x14ac:dyDescent="0.2">
      <c r="A414" s="116" t="str">
        <f t="shared" si="35"/>
        <v>Faan Behrens</v>
      </c>
      <c r="B414" s="120">
        <v>41930</v>
      </c>
      <c r="C414" s="116" t="s">
        <v>541</v>
      </c>
      <c r="D414" s="116" t="s">
        <v>642</v>
      </c>
      <c r="E414" s="116" t="s">
        <v>312</v>
      </c>
      <c r="F414" s="116" t="s">
        <v>313</v>
      </c>
      <c r="G414" s="116" t="s">
        <v>754</v>
      </c>
      <c r="H414" s="116">
        <f t="shared" si="32"/>
        <v>1</v>
      </c>
      <c r="I414" s="116" t="s">
        <v>156</v>
      </c>
      <c r="J414" s="116" t="s">
        <v>155</v>
      </c>
      <c r="K414" s="116">
        <v>4</v>
      </c>
      <c r="L414" s="116" t="s">
        <v>349</v>
      </c>
      <c r="M414" s="116" t="s">
        <v>198</v>
      </c>
      <c r="N414" s="116" t="s">
        <v>317</v>
      </c>
      <c r="O414" s="116">
        <f t="shared" si="33"/>
        <v>2014</v>
      </c>
      <c r="P414" s="116">
        <f t="shared" si="34"/>
        <v>10</v>
      </c>
    </row>
    <row r="415" spans="1:16" x14ac:dyDescent="0.2">
      <c r="A415" s="116" t="str">
        <f t="shared" si="35"/>
        <v>Faan Behrens</v>
      </c>
      <c r="B415" s="120">
        <v>41944</v>
      </c>
      <c r="C415" s="116" t="s">
        <v>310</v>
      </c>
      <c r="D415" s="116" t="s">
        <v>495</v>
      </c>
      <c r="E415" s="116" t="s">
        <v>755</v>
      </c>
      <c r="F415" s="116" t="s">
        <v>756</v>
      </c>
      <c r="G415" s="116" t="s">
        <v>754</v>
      </c>
      <c r="H415" s="116">
        <f t="shared" si="32"/>
        <v>2</v>
      </c>
      <c r="I415" s="116" t="s">
        <v>156</v>
      </c>
      <c r="J415" s="116" t="s">
        <v>155</v>
      </c>
      <c r="K415" s="116">
        <v>4</v>
      </c>
      <c r="L415" s="116"/>
      <c r="M415" s="116" t="s">
        <v>198</v>
      </c>
      <c r="N415" s="116" t="s">
        <v>317</v>
      </c>
      <c r="O415" s="116">
        <f t="shared" si="33"/>
        <v>2014</v>
      </c>
      <c r="P415" s="116">
        <f t="shared" si="34"/>
        <v>11</v>
      </c>
    </row>
    <row r="416" spans="1:16" x14ac:dyDescent="0.2">
      <c r="A416" s="116" t="str">
        <f t="shared" si="35"/>
        <v>Faan Behrens</v>
      </c>
      <c r="B416" s="120">
        <v>41972</v>
      </c>
      <c r="C416" s="116" t="s">
        <v>336</v>
      </c>
      <c r="D416" s="116" t="s">
        <v>650</v>
      </c>
      <c r="E416" s="116" t="s">
        <v>338</v>
      </c>
      <c r="F416" s="116" t="s">
        <v>313</v>
      </c>
      <c r="G416" s="116" t="s">
        <v>754</v>
      </c>
      <c r="H416" s="116">
        <f t="shared" si="32"/>
        <v>3</v>
      </c>
      <c r="I416" s="116" t="s">
        <v>156</v>
      </c>
      <c r="J416" s="116" t="s">
        <v>155</v>
      </c>
      <c r="K416" s="116">
        <v>4</v>
      </c>
      <c r="L416" s="116"/>
      <c r="M416" s="116" t="s">
        <v>198</v>
      </c>
      <c r="N416" s="116" t="s">
        <v>317</v>
      </c>
      <c r="O416" s="116">
        <f t="shared" si="33"/>
        <v>2014</v>
      </c>
      <c r="P416" s="116">
        <f t="shared" si="34"/>
        <v>11</v>
      </c>
    </row>
    <row r="417" spans="1:16" x14ac:dyDescent="0.2">
      <c r="A417" s="116" t="str">
        <f t="shared" si="35"/>
        <v>Faan Behrens</v>
      </c>
      <c r="B417" s="120">
        <v>42077</v>
      </c>
      <c r="C417" s="116" t="s">
        <v>326</v>
      </c>
      <c r="D417" s="116" t="s">
        <v>327</v>
      </c>
      <c r="E417" s="116" t="s">
        <v>328</v>
      </c>
      <c r="F417" s="116" t="s">
        <v>329</v>
      </c>
      <c r="G417" s="116" t="s">
        <v>757</v>
      </c>
      <c r="H417" s="116">
        <f t="shared" si="32"/>
        <v>1</v>
      </c>
      <c r="I417" s="116" t="s">
        <v>156</v>
      </c>
      <c r="J417" s="116" t="s">
        <v>155</v>
      </c>
      <c r="K417" s="116">
        <v>4</v>
      </c>
      <c r="L417" s="116"/>
      <c r="M417" s="116" t="s">
        <v>198</v>
      </c>
      <c r="N417" s="116" t="s">
        <v>200</v>
      </c>
      <c r="O417" s="116">
        <f t="shared" si="33"/>
        <v>2015</v>
      </c>
      <c r="P417" s="116">
        <f t="shared" si="34"/>
        <v>3</v>
      </c>
    </row>
    <row r="418" spans="1:16" x14ac:dyDescent="0.2">
      <c r="A418" s="116" t="str">
        <f t="shared" si="35"/>
        <v>Faan Behrens</v>
      </c>
      <c r="B418" s="120">
        <v>41741</v>
      </c>
      <c r="C418" s="116" t="s">
        <v>367</v>
      </c>
      <c r="D418" s="116" t="s">
        <v>758</v>
      </c>
      <c r="E418" s="116" t="s">
        <v>369</v>
      </c>
      <c r="F418" s="116" t="s">
        <v>370</v>
      </c>
      <c r="G418" s="116" t="s">
        <v>759</v>
      </c>
      <c r="H418" s="116">
        <f t="shared" si="32"/>
        <v>1</v>
      </c>
      <c r="I418" s="116" t="s">
        <v>156</v>
      </c>
      <c r="J418" s="116" t="s">
        <v>155</v>
      </c>
      <c r="K418" s="116">
        <v>3</v>
      </c>
      <c r="L418" s="116"/>
      <c r="M418" s="116" t="s">
        <v>198</v>
      </c>
      <c r="N418" s="116" t="s">
        <v>317</v>
      </c>
      <c r="O418" s="116">
        <f t="shared" si="33"/>
        <v>2014</v>
      </c>
      <c r="P418" s="116">
        <f t="shared" si="34"/>
        <v>4</v>
      </c>
    </row>
    <row r="419" spans="1:16" x14ac:dyDescent="0.2">
      <c r="A419" s="116" t="str">
        <f t="shared" ref="A419:A450" si="36">IF(I419="",TRIM(J419),CONCATENATE(TRIM(J419)," ",TRIM(I419)))</f>
        <v>Faan Behrens</v>
      </c>
      <c r="B419" s="120">
        <v>41699</v>
      </c>
      <c r="C419" s="116" t="s">
        <v>703</v>
      </c>
      <c r="D419" s="116" t="s">
        <v>760</v>
      </c>
      <c r="E419" s="116" t="s">
        <v>583</v>
      </c>
      <c r="F419" s="116" t="s">
        <v>313</v>
      </c>
      <c r="G419" s="116" t="s">
        <v>761</v>
      </c>
      <c r="H419" s="116">
        <f t="shared" si="32"/>
        <v>1</v>
      </c>
      <c r="I419" s="116" t="s">
        <v>156</v>
      </c>
      <c r="J419" s="116" t="s">
        <v>155</v>
      </c>
      <c r="K419" s="116"/>
      <c r="L419" s="116"/>
      <c r="M419" s="116" t="s">
        <v>198</v>
      </c>
      <c r="N419" s="116" t="s">
        <v>317</v>
      </c>
      <c r="O419" s="116">
        <f t="shared" si="33"/>
        <v>2014</v>
      </c>
      <c r="P419" s="116">
        <f t="shared" si="34"/>
        <v>3</v>
      </c>
    </row>
    <row r="420" spans="1:16" x14ac:dyDescent="0.2">
      <c r="A420" s="116" t="str">
        <f t="shared" si="36"/>
        <v>Faan Behrens</v>
      </c>
      <c r="B420" s="120">
        <v>41783</v>
      </c>
      <c r="C420" s="116" t="s">
        <v>450</v>
      </c>
      <c r="D420" s="116" t="s">
        <v>762</v>
      </c>
      <c r="E420" s="116"/>
      <c r="F420" s="116" t="s">
        <v>343</v>
      </c>
      <c r="G420" s="116" t="s">
        <v>761</v>
      </c>
      <c r="H420" s="116">
        <f t="shared" si="32"/>
        <v>2</v>
      </c>
      <c r="I420" s="116"/>
      <c r="J420" s="116" t="s">
        <v>94</v>
      </c>
      <c r="K420" s="116"/>
      <c r="L420" s="116"/>
      <c r="M420" s="116"/>
      <c r="N420" s="116" t="s">
        <v>317</v>
      </c>
      <c r="O420" s="116">
        <f t="shared" si="33"/>
        <v>2014</v>
      </c>
      <c r="P420" s="116">
        <f t="shared" si="34"/>
        <v>5</v>
      </c>
    </row>
    <row r="421" spans="1:16" x14ac:dyDescent="0.2">
      <c r="A421" s="116" t="str">
        <f t="shared" si="36"/>
        <v>Faan Behrens</v>
      </c>
      <c r="B421" s="120">
        <v>42077</v>
      </c>
      <c r="C421" s="116" t="s">
        <v>326</v>
      </c>
      <c r="D421" s="116" t="s">
        <v>576</v>
      </c>
      <c r="E421" s="116" t="s">
        <v>328</v>
      </c>
      <c r="F421" s="116" t="s">
        <v>329</v>
      </c>
      <c r="G421" s="116" t="s">
        <v>761</v>
      </c>
      <c r="H421" s="116">
        <f t="shared" si="32"/>
        <v>3</v>
      </c>
      <c r="I421" s="116" t="s">
        <v>156</v>
      </c>
      <c r="J421" s="116" t="s">
        <v>155</v>
      </c>
      <c r="K421" s="116">
        <v>4</v>
      </c>
      <c r="L421" s="116"/>
      <c r="M421" s="116" t="s">
        <v>198</v>
      </c>
      <c r="N421" s="116" t="s">
        <v>200</v>
      </c>
      <c r="O421" s="116">
        <f t="shared" si="33"/>
        <v>2015</v>
      </c>
      <c r="P421" s="116">
        <f t="shared" si="34"/>
        <v>3</v>
      </c>
    </row>
    <row r="422" spans="1:16" x14ac:dyDescent="0.2">
      <c r="A422" s="116" t="str">
        <f t="shared" si="36"/>
        <v>Faan Behrens</v>
      </c>
      <c r="B422" s="120">
        <v>42147</v>
      </c>
      <c r="C422" s="116" t="s">
        <v>537</v>
      </c>
      <c r="D422" s="116" t="s">
        <v>556</v>
      </c>
      <c r="E422" s="116" t="s">
        <v>312</v>
      </c>
      <c r="F422" s="116" t="s">
        <v>539</v>
      </c>
      <c r="G422" s="116" t="s">
        <v>761</v>
      </c>
      <c r="H422" s="116">
        <f t="shared" si="32"/>
        <v>4</v>
      </c>
      <c r="I422" s="116" t="s">
        <v>156</v>
      </c>
      <c r="J422" s="116" t="s">
        <v>155</v>
      </c>
      <c r="K422" s="116">
        <v>4</v>
      </c>
      <c r="L422" s="116"/>
      <c r="M422" s="116" t="s">
        <v>198</v>
      </c>
      <c r="N422" s="116" t="s">
        <v>200</v>
      </c>
      <c r="O422" s="116">
        <f t="shared" si="33"/>
        <v>2015</v>
      </c>
      <c r="P422" s="116">
        <f t="shared" si="34"/>
        <v>5</v>
      </c>
    </row>
    <row r="423" spans="1:16" x14ac:dyDescent="0.2">
      <c r="A423" s="116" t="str">
        <f t="shared" si="36"/>
        <v>Faan Behrens</v>
      </c>
      <c r="B423" s="120">
        <v>41517</v>
      </c>
      <c r="C423" s="116" t="s">
        <v>520</v>
      </c>
      <c r="D423" s="116" t="s">
        <v>763</v>
      </c>
      <c r="E423" s="116" t="s">
        <v>446</v>
      </c>
      <c r="F423" s="116" t="s">
        <v>313</v>
      </c>
      <c r="G423" s="116" t="s">
        <v>764</v>
      </c>
      <c r="H423" s="116">
        <f t="shared" si="32"/>
        <v>1</v>
      </c>
      <c r="I423" s="116" t="s">
        <v>156</v>
      </c>
      <c r="J423" s="116" t="s">
        <v>155</v>
      </c>
      <c r="K423" s="116">
        <v>3</v>
      </c>
      <c r="L423" s="116"/>
      <c r="M423" s="116"/>
      <c r="N423" s="116" t="s">
        <v>317</v>
      </c>
      <c r="O423" s="116">
        <f t="shared" si="33"/>
        <v>2013</v>
      </c>
      <c r="P423" s="116">
        <f t="shared" si="34"/>
        <v>8</v>
      </c>
    </row>
    <row r="424" spans="1:16" x14ac:dyDescent="0.2">
      <c r="A424" s="116" t="str">
        <f t="shared" si="36"/>
        <v>Faan Behrens</v>
      </c>
      <c r="B424" s="120">
        <v>41839</v>
      </c>
      <c r="C424" s="116" t="s">
        <v>692</v>
      </c>
      <c r="D424" s="116" t="s">
        <v>706</v>
      </c>
      <c r="E424" s="116"/>
      <c r="F424" s="116" t="s">
        <v>313</v>
      </c>
      <c r="G424" s="116" t="s">
        <v>765</v>
      </c>
      <c r="H424" s="116">
        <f t="shared" si="32"/>
        <v>1</v>
      </c>
      <c r="I424" s="116" t="s">
        <v>156</v>
      </c>
      <c r="J424" s="116" t="s">
        <v>155</v>
      </c>
      <c r="K424" s="116"/>
      <c r="L424" s="116"/>
      <c r="M424" s="116"/>
      <c r="N424" s="116"/>
      <c r="O424" s="116">
        <f t="shared" si="33"/>
        <v>2014</v>
      </c>
      <c r="P424" s="116">
        <f t="shared" si="34"/>
        <v>7</v>
      </c>
    </row>
    <row r="425" spans="1:16" x14ac:dyDescent="0.2">
      <c r="A425" s="116" t="str">
        <f t="shared" si="36"/>
        <v>Faan Behrens</v>
      </c>
      <c r="B425" s="120">
        <v>41503</v>
      </c>
      <c r="C425" s="116" t="s">
        <v>480</v>
      </c>
      <c r="D425" s="116" t="s">
        <v>716</v>
      </c>
      <c r="E425" s="116"/>
      <c r="F425" s="116" t="s">
        <v>313</v>
      </c>
      <c r="G425" s="116" t="s">
        <v>766</v>
      </c>
      <c r="H425" s="116">
        <f t="shared" si="32"/>
        <v>1</v>
      </c>
      <c r="I425" s="116" t="s">
        <v>156</v>
      </c>
      <c r="J425" s="116" t="s">
        <v>155</v>
      </c>
      <c r="K425" s="116"/>
      <c r="L425" s="116"/>
      <c r="M425" s="116"/>
      <c r="N425" s="116" t="s">
        <v>317</v>
      </c>
      <c r="O425" s="116">
        <f t="shared" si="33"/>
        <v>2013</v>
      </c>
      <c r="P425" s="116">
        <f t="shared" si="34"/>
        <v>8</v>
      </c>
    </row>
    <row r="426" spans="1:16" x14ac:dyDescent="0.2">
      <c r="A426" s="116" t="str">
        <f t="shared" si="36"/>
        <v>Faan Behrens</v>
      </c>
      <c r="B426" s="120">
        <v>42105</v>
      </c>
      <c r="C426" s="116" t="s">
        <v>513</v>
      </c>
      <c r="D426" s="116" t="s">
        <v>547</v>
      </c>
      <c r="E426" s="116"/>
      <c r="F426" s="116" t="s">
        <v>313</v>
      </c>
      <c r="G426" s="116" t="s">
        <v>767</v>
      </c>
      <c r="H426" s="116">
        <f t="shared" si="32"/>
        <v>1</v>
      </c>
      <c r="I426" s="116" t="s">
        <v>156</v>
      </c>
      <c r="J426" s="116" t="s">
        <v>155</v>
      </c>
      <c r="K426" s="116">
        <v>4</v>
      </c>
      <c r="L426" s="116"/>
      <c r="M426" s="116"/>
      <c r="N426" s="116" t="s">
        <v>200</v>
      </c>
      <c r="O426" s="116">
        <f t="shared" si="33"/>
        <v>2015</v>
      </c>
      <c r="P426" s="116">
        <f t="shared" si="34"/>
        <v>4</v>
      </c>
    </row>
    <row r="427" spans="1:16" x14ac:dyDescent="0.2">
      <c r="A427" s="116" t="str">
        <f t="shared" si="36"/>
        <v>Faan Behrens</v>
      </c>
      <c r="B427" s="117">
        <v>42651</v>
      </c>
      <c r="C427" t="s">
        <v>476</v>
      </c>
      <c r="D427" t="s">
        <v>603</v>
      </c>
      <c r="F427" t="s">
        <v>2026</v>
      </c>
      <c r="G427" t="s">
        <v>2030</v>
      </c>
      <c r="H427" s="116">
        <f t="shared" si="32"/>
        <v>1</v>
      </c>
      <c r="I427" t="s">
        <v>156</v>
      </c>
      <c r="J427" t="s">
        <v>155</v>
      </c>
      <c r="M427" t="s">
        <v>198</v>
      </c>
      <c r="N427" t="s">
        <v>200</v>
      </c>
      <c r="O427" s="116">
        <f t="shared" si="33"/>
        <v>2016</v>
      </c>
      <c r="P427" s="116">
        <f t="shared" si="34"/>
        <v>10</v>
      </c>
    </row>
    <row r="428" spans="1:16" x14ac:dyDescent="0.2">
      <c r="A428" s="116" t="str">
        <f t="shared" si="36"/>
        <v>Faan Behrens</v>
      </c>
      <c r="B428" s="120">
        <v>41727</v>
      </c>
      <c r="C428" s="116" t="s">
        <v>361</v>
      </c>
      <c r="D428" s="116" t="s">
        <v>362</v>
      </c>
      <c r="E428" s="116" t="s">
        <v>312</v>
      </c>
      <c r="F428" s="116" t="s">
        <v>313</v>
      </c>
      <c r="G428" s="116" t="s">
        <v>768</v>
      </c>
      <c r="H428" s="116">
        <f t="shared" si="32"/>
        <v>1</v>
      </c>
      <c r="I428" s="116" t="s">
        <v>156</v>
      </c>
      <c r="J428" s="116" t="s">
        <v>155</v>
      </c>
      <c r="K428" s="116">
        <v>3</v>
      </c>
      <c r="L428" s="116"/>
      <c r="M428" s="116" t="s">
        <v>198</v>
      </c>
      <c r="N428" s="116" t="s">
        <v>317</v>
      </c>
      <c r="O428" s="116">
        <f t="shared" si="33"/>
        <v>2014</v>
      </c>
      <c r="P428" s="116">
        <f t="shared" si="34"/>
        <v>3</v>
      </c>
    </row>
    <row r="429" spans="1:16" x14ac:dyDescent="0.2">
      <c r="A429" s="116" t="str">
        <f t="shared" si="36"/>
        <v>Faan Behrens</v>
      </c>
      <c r="B429" s="120">
        <v>41769</v>
      </c>
      <c r="C429" s="116" t="s">
        <v>350</v>
      </c>
      <c r="D429" s="116" t="s">
        <v>769</v>
      </c>
      <c r="E429" s="116"/>
      <c r="F429" s="116" t="s">
        <v>375</v>
      </c>
      <c r="G429" s="116" t="s">
        <v>768</v>
      </c>
      <c r="H429" s="116">
        <f t="shared" si="32"/>
        <v>2</v>
      </c>
      <c r="I429" s="116"/>
      <c r="J429" s="116" t="s">
        <v>94</v>
      </c>
      <c r="K429" s="116"/>
      <c r="L429" s="116"/>
      <c r="M429" s="116"/>
      <c r="N429" s="116" t="s">
        <v>317</v>
      </c>
      <c r="O429" s="116">
        <f t="shared" si="33"/>
        <v>2014</v>
      </c>
      <c r="P429" s="116">
        <f t="shared" si="34"/>
        <v>5</v>
      </c>
    </row>
    <row r="430" spans="1:16" x14ac:dyDescent="0.2">
      <c r="A430" s="116" t="str">
        <f t="shared" si="36"/>
        <v>George Watson</v>
      </c>
      <c r="B430" s="120">
        <v>41923</v>
      </c>
      <c r="C430" s="116" t="s">
        <v>687</v>
      </c>
      <c r="D430" s="116" t="s">
        <v>770</v>
      </c>
      <c r="E430" s="116" t="s">
        <v>312</v>
      </c>
      <c r="F430" s="116" t="s">
        <v>313</v>
      </c>
      <c r="G430" s="116" t="s">
        <v>771</v>
      </c>
      <c r="H430" s="116">
        <f t="shared" si="32"/>
        <v>1</v>
      </c>
      <c r="I430" s="116" t="s">
        <v>265</v>
      </c>
      <c r="J430" s="116" t="s">
        <v>264</v>
      </c>
      <c r="K430" s="116">
        <v>2</v>
      </c>
      <c r="L430" s="116"/>
      <c r="M430" s="116"/>
      <c r="N430" s="116" t="s">
        <v>317</v>
      </c>
      <c r="O430" s="116">
        <f t="shared" si="33"/>
        <v>2014</v>
      </c>
      <c r="P430" s="116">
        <f t="shared" si="34"/>
        <v>10</v>
      </c>
    </row>
    <row r="431" spans="1:16" x14ac:dyDescent="0.2">
      <c r="A431" s="116" t="str">
        <f t="shared" si="36"/>
        <v>George Watson</v>
      </c>
      <c r="B431" s="120">
        <v>41825</v>
      </c>
      <c r="C431" s="116" t="s">
        <v>320</v>
      </c>
      <c r="D431" s="116" t="s">
        <v>448</v>
      </c>
      <c r="E431" s="116" t="s">
        <v>312</v>
      </c>
      <c r="F431" s="116" t="s">
        <v>313</v>
      </c>
      <c r="G431" s="116" t="s">
        <v>772</v>
      </c>
      <c r="H431" s="116">
        <f t="shared" si="32"/>
        <v>1</v>
      </c>
      <c r="I431" s="116" t="s">
        <v>265</v>
      </c>
      <c r="J431" s="116" t="s">
        <v>264</v>
      </c>
      <c r="K431" s="116">
        <v>2</v>
      </c>
      <c r="L431" s="116"/>
      <c r="M431" s="116"/>
      <c r="N431" s="116" t="s">
        <v>317</v>
      </c>
      <c r="O431" s="116">
        <f t="shared" si="33"/>
        <v>2014</v>
      </c>
      <c r="P431" s="116">
        <f t="shared" si="34"/>
        <v>7</v>
      </c>
    </row>
    <row r="432" spans="1:16" x14ac:dyDescent="0.2">
      <c r="A432" s="116" t="str">
        <f t="shared" si="36"/>
        <v>George Watson</v>
      </c>
      <c r="B432" s="120">
        <v>41867</v>
      </c>
      <c r="C432" s="116" t="s">
        <v>545</v>
      </c>
      <c r="D432" s="116" t="s">
        <v>546</v>
      </c>
      <c r="E432" s="116"/>
      <c r="F432" s="116" t="s">
        <v>364</v>
      </c>
      <c r="G432" s="116" t="s">
        <v>773</v>
      </c>
      <c r="H432" s="116">
        <f t="shared" si="32"/>
        <v>1</v>
      </c>
      <c r="I432" s="116" t="s">
        <v>265</v>
      </c>
      <c r="J432" s="116" t="s">
        <v>264</v>
      </c>
      <c r="K432" s="116"/>
      <c r="L432" s="116"/>
      <c r="M432" s="116"/>
      <c r="N432" s="116" t="s">
        <v>317</v>
      </c>
      <c r="O432" s="116">
        <f t="shared" si="33"/>
        <v>2014</v>
      </c>
      <c r="P432" s="116">
        <f t="shared" si="34"/>
        <v>8</v>
      </c>
    </row>
    <row r="433" spans="1:16" x14ac:dyDescent="0.2">
      <c r="A433" s="116" t="str">
        <f t="shared" si="36"/>
        <v>Gerrit Vermeulen</v>
      </c>
      <c r="B433" s="120">
        <v>41713</v>
      </c>
      <c r="C433" s="116" t="s">
        <v>345</v>
      </c>
      <c r="D433" s="116" t="s">
        <v>346</v>
      </c>
      <c r="E433" s="116" t="s">
        <v>347</v>
      </c>
      <c r="F433" s="116" t="s">
        <v>313</v>
      </c>
      <c r="G433" s="116" t="s">
        <v>774</v>
      </c>
      <c r="H433" s="116">
        <f t="shared" si="32"/>
        <v>1</v>
      </c>
      <c r="I433" s="116" t="s">
        <v>775</v>
      </c>
      <c r="J433" s="116" t="s">
        <v>776</v>
      </c>
      <c r="K433" s="116"/>
      <c r="L433" s="116" t="s">
        <v>349</v>
      </c>
      <c r="M433" s="116" t="s">
        <v>349</v>
      </c>
      <c r="N433" s="116" t="s">
        <v>317</v>
      </c>
      <c r="O433" s="116">
        <f t="shared" si="33"/>
        <v>2014</v>
      </c>
      <c r="P433" s="116">
        <f t="shared" si="34"/>
        <v>3</v>
      </c>
    </row>
    <row r="434" spans="1:16" x14ac:dyDescent="0.2">
      <c r="A434" s="116" t="str">
        <f t="shared" si="36"/>
        <v>Gerrit Vermeulen</v>
      </c>
      <c r="B434" s="120">
        <v>41552</v>
      </c>
      <c r="C434" s="116" t="s">
        <v>310</v>
      </c>
      <c r="D434" s="116" t="s">
        <v>639</v>
      </c>
      <c r="E434" s="116" t="s">
        <v>312</v>
      </c>
      <c r="F434" s="116" t="s">
        <v>313</v>
      </c>
      <c r="G434" s="116" t="s">
        <v>777</v>
      </c>
      <c r="H434" s="116">
        <f t="shared" si="32"/>
        <v>1</v>
      </c>
      <c r="I434" s="116" t="s">
        <v>775</v>
      </c>
      <c r="J434" s="116" t="s">
        <v>776</v>
      </c>
      <c r="K434" s="116"/>
      <c r="L434" s="116"/>
      <c r="M434" s="116"/>
      <c r="N434" s="116" t="s">
        <v>317</v>
      </c>
      <c r="O434" s="116">
        <f t="shared" si="33"/>
        <v>2013</v>
      </c>
      <c r="P434" s="116">
        <f t="shared" si="34"/>
        <v>10</v>
      </c>
    </row>
    <row r="435" spans="1:16" x14ac:dyDescent="0.2">
      <c r="A435" s="116" t="str">
        <f t="shared" si="36"/>
        <v>Helgard du Preez</v>
      </c>
      <c r="B435" s="120">
        <v>41965</v>
      </c>
      <c r="C435" s="116" t="s">
        <v>520</v>
      </c>
      <c r="D435" s="116" t="s">
        <v>521</v>
      </c>
      <c r="E435" s="116" t="s">
        <v>313</v>
      </c>
      <c r="F435" s="116" t="s">
        <v>313</v>
      </c>
      <c r="G435" s="116" t="s">
        <v>778</v>
      </c>
      <c r="H435" s="116">
        <f t="shared" si="32"/>
        <v>1</v>
      </c>
      <c r="I435" s="116" t="s">
        <v>779</v>
      </c>
      <c r="J435" s="116" t="s">
        <v>780</v>
      </c>
      <c r="K435" s="116">
        <v>4</v>
      </c>
      <c r="L435" s="116"/>
      <c r="M435" s="116"/>
      <c r="N435" s="116" t="s">
        <v>317</v>
      </c>
      <c r="O435" s="116">
        <f t="shared" si="33"/>
        <v>2014</v>
      </c>
      <c r="P435" s="116">
        <f t="shared" si="34"/>
        <v>11</v>
      </c>
    </row>
    <row r="436" spans="1:16" x14ac:dyDescent="0.2">
      <c r="A436" s="116" t="str">
        <f t="shared" si="36"/>
        <v>Helgard du Preez</v>
      </c>
      <c r="B436" s="120">
        <v>41965</v>
      </c>
      <c r="C436" s="116" t="s">
        <v>520</v>
      </c>
      <c r="D436" s="116" t="s">
        <v>781</v>
      </c>
      <c r="E436" s="116" t="s">
        <v>313</v>
      </c>
      <c r="F436" s="116" t="s">
        <v>313</v>
      </c>
      <c r="G436" s="116" t="s">
        <v>782</v>
      </c>
      <c r="H436" s="116">
        <f t="shared" si="32"/>
        <v>1</v>
      </c>
      <c r="I436" s="116" t="s">
        <v>779</v>
      </c>
      <c r="J436" s="116" t="s">
        <v>780</v>
      </c>
      <c r="K436" s="116">
        <v>4</v>
      </c>
      <c r="L436" s="116"/>
      <c r="M436" s="116"/>
      <c r="N436" s="116" t="s">
        <v>317</v>
      </c>
      <c r="O436" s="116">
        <f t="shared" si="33"/>
        <v>2014</v>
      </c>
      <c r="P436" s="116">
        <f t="shared" si="34"/>
        <v>11</v>
      </c>
    </row>
    <row r="437" spans="1:16" x14ac:dyDescent="0.2">
      <c r="A437" s="116" t="str">
        <f t="shared" si="36"/>
        <v>Helgard du Preez</v>
      </c>
      <c r="B437" s="120">
        <v>41965</v>
      </c>
      <c r="C437" s="116" t="s">
        <v>520</v>
      </c>
      <c r="D437" s="116" t="s">
        <v>783</v>
      </c>
      <c r="E437" s="116" t="s">
        <v>313</v>
      </c>
      <c r="F437" s="116" t="s">
        <v>313</v>
      </c>
      <c r="G437" s="116" t="s">
        <v>784</v>
      </c>
      <c r="H437" s="116">
        <f t="shared" si="32"/>
        <v>1</v>
      </c>
      <c r="I437" s="116" t="s">
        <v>779</v>
      </c>
      <c r="J437" s="116" t="s">
        <v>780</v>
      </c>
      <c r="K437" s="116">
        <v>4</v>
      </c>
      <c r="L437" s="116"/>
      <c r="M437" s="116"/>
      <c r="N437" s="116" t="s">
        <v>317</v>
      </c>
      <c r="O437" s="116">
        <f t="shared" si="33"/>
        <v>2014</v>
      </c>
      <c r="P437" s="116">
        <f t="shared" si="34"/>
        <v>11</v>
      </c>
    </row>
    <row r="438" spans="1:16" x14ac:dyDescent="0.2">
      <c r="A438" s="116" t="str">
        <f t="shared" si="36"/>
        <v>Helgard du Preez</v>
      </c>
      <c r="B438" s="120">
        <v>41965</v>
      </c>
      <c r="C438" s="116" t="s">
        <v>520</v>
      </c>
      <c r="D438" s="116" t="s">
        <v>526</v>
      </c>
      <c r="E438" s="116" t="s">
        <v>313</v>
      </c>
      <c r="F438" s="116" t="s">
        <v>313</v>
      </c>
      <c r="G438" s="116" t="s">
        <v>785</v>
      </c>
      <c r="H438" s="116">
        <f t="shared" si="32"/>
        <v>1</v>
      </c>
      <c r="I438" s="116" t="s">
        <v>779</v>
      </c>
      <c r="J438" s="116" t="s">
        <v>780</v>
      </c>
      <c r="K438" s="116">
        <v>4</v>
      </c>
      <c r="L438" s="116"/>
      <c r="M438" s="116"/>
      <c r="N438" s="116" t="s">
        <v>317</v>
      </c>
      <c r="O438" s="116">
        <f t="shared" si="33"/>
        <v>2014</v>
      </c>
      <c r="P438" s="116">
        <f t="shared" si="34"/>
        <v>11</v>
      </c>
    </row>
    <row r="439" spans="1:16" x14ac:dyDescent="0.2">
      <c r="A439" s="116" t="str">
        <f t="shared" si="36"/>
        <v>Helgard du Preez</v>
      </c>
      <c r="B439" s="120">
        <v>41965</v>
      </c>
      <c r="C439" s="116" t="s">
        <v>520</v>
      </c>
      <c r="D439" s="116" t="s">
        <v>781</v>
      </c>
      <c r="E439" s="116" t="s">
        <v>313</v>
      </c>
      <c r="F439" s="116" t="s">
        <v>313</v>
      </c>
      <c r="G439" s="116" t="s">
        <v>786</v>
      </c>
      <c r="H439" s="116">
        <f t="shared" si="32"/>
        <v>1</v>
      </c>
      <c r="I439" s="116" t="s">
        <v>779</v>
      </c>
      <c r="J439" s="116" t="s">
        <v>780</v>
      </c>
      <c r="K439" s="116">
        <v>4</v>
      </c>
      <c r="L439" s="116"/>
      <c r="M439" s="116"/>
      <c r="N439" s="116" t="s">
        <v>317</v>
      </c>
      <c r="O439" s="116">
        <f t="shared" si="33"/>
        <v>2014</v>
      </c>
      <c r="P439" s="116">
        <f t="shared" si="34"/>
        <v>11</v>
      </c>
    </row>
    <row r="440" spans="1:16" x14ac:dyDescent="0.2">
      <c r="A440" s="116" t="str">
        <f t="shared" si="36"/>
        <v>Henry Oppel</v>
      </c>
      <c r="B440" s="120">
        <v>42147</v>
      </c>
      <c r="C440" s="116" t="s">
        <v>537</v>
      </c>
      <c r="D440" s="116" t="s">
        <v>724</v>
      </c>
      <c r="E440" s="116" t="s">
        <v>312</v>
      </c>
      <c r="F440" s="116" t="s">
        <v>539</v>
      </c>
      <c r="G440" s="116" t="s">
        <v>787</v>
      </c>
      <c r="H440" s="116">
        <f t="shared" si="32"/>
        <v>1</v>
      </c>
      <c r="I440" s="116" t="s">
        <v>221</v>
      </c>
      <c r="J440" s="116" t="s">
        <v>220</v>
      </c>
      <c r="K440" s="116">
        <v>5</v>
      </c>
      <c r="L440" s="116"/>
      <c r="M440" s="116" t="s">
        <v>223</v>
      </c>
      <c r="N440" s="116" t="s">
        <v>200</v>
      </c>
      <c r="O440" s="116">
        <f t="shared" si="33"/>
        <v>2015</v>
      </c>
      <c r="P440" s="116">
        <f t="shared" si="34"/>
        <v>5</v>
      </c>
    </row>
    <row r="441" spans="1:16" x14ac:dyDescent="0.2">
      <c r="A441" s="116" t="str">
        <f t="shared" si="36"/>
        <v>Henry Oppel</v>
      </c>
      <c r="B441" s="120">
        <v>42182</v>
      </c>
      <c r="C441" s="116" t="s">
        <v>1453</v>
      </c>
      <c r="D441" s="116" t="s">
        <v>1470</v>
      </c>
      <c r="E441" s="116" t="s">
        <v>312</v>
      </c>
      <c r="F441" s="116" t="s">
        <v>313</v>
      </c>
      <c r="G441" s="116" t="s">
        <v>787</v>
      </c>
      <c r="H441" s="116">
        <f t="shared" si="32"/>
        <v>2</v>
      </c>
      <c r="I441" s="116" t="s">
        <v>221</v>
      </c>
      <c r="J441" s="116" t="s">
        <v>220</v>
      </c>
      <c r="K441" s="116">
        <v>5</v>
      </c>
      <c r="L441" s="116"/>
      <c r="M441" s="116" t="s">
        <v>223</v>
      </c>
      <c r="N441" s="116" t="s">
        <v>200</v>
      </c>
      <c r="O441" s="116">
        <f t="shared" si="33"/>
        <v>2015</v>
      </c>
      <c r="P441" s="116">
        <f t="shared" si="34"/>
        <v>6</v>
      </c>
    </row>
    <row r="442" spans="1:16" x14ac:dyDescent="0.2">
      <c r="A442" s="116" t="str">
        <f t="shared" si="36"/>
        <v>Henry Oppel</v>
      </c>
      <c r="B442" s="117">
        <v>42637</v>
      </c>
      <c r="C442" t="s">
        <v>345</v>
      </c>
      <c r="D442" t="s">
        <v>1813</v>
      </c>
      <c r="F442" t="s">
        <v>313</v>
      </c>
      <c r="G442" t="s">
        <v>1952</v>
      </c>
      <c r="H442" s="116">
        <f t="shared" si="32"/>
        <v>1</v>
      </c>
      <c r="I442" t="s">
        <v>221</v>
      </c>
      <c r="J442" t="s">
        <v>220</v>
      </c>
      <c r="M442" t="s">
        <v>223</v>
      </c>
      <c r="N442" t="s">
        <v>200</v>
      </c>
      <c r="O442" s="116">
        <f t="shared" si="33"/>
        <v>2016</v>
      </c>
      <c r="P442" s="116">
        <f t="shared" si="34"/>
        <v>9</v>
      </c>
    </row>
    <row r="443" spans="1:16" x14ac:dyDescent="0.2">
      <c r="A443" s="116" t="str">
        <f t="shared" si="36"/>
        <v>Henry Oppel</v>
      </c>
      <c r="B443" s="117">
        <v>42665</v>
      </c>
      <c r="C443" t="s">
        <v>361</v>
      </c>
      <c r="D443" t="s">
        <v>1813</v>
      </c>
      <c r="F443" t="s">
        <v>313</v>
      </c>
      <c r="G443" t="s">
        <v>2031</v>
      </c>
      <c r="H443" s="116">
        <f t="shared" si="32"/>
        <v>1</v>
      </c>
      <c r="I443" t="s">
        <v>221</v>
      </c>
      <c r="J443" t="s">
        <v>220</v>
      </c>
      <c r="M443" t="s">
        <v>223</v>
      </c>
      <c r="N443" t="s">
        <v>200</v>
      </c>
      <c r="O443" s="116">
        <f t="shared" si="33"/>
        <v>2016</v>
      </c>
      <c r="P443" s="116">
        <f t="shared" si="34"/>
        <v>10</v>
      </c>
    </row>
    <row r="444" spans="1:16" x14ac:dyDescent="0.2">
      <c r="A444" s="116" t="str">
        <f t="shared" si="36"/>
        <v>Henry Oppel</v>
      </c>
      <c r="B444" s="120">
        <v>42161</v>
      </c>
      <c r="C444" s="116" t="s">
        <v>541</v>
      </c>
      <c r="D444" s="116" t="s">
        <v>788</v>
      </c>
      <c r="E444" s="116"/>
      <c r="F444" s="116" t="s">
        <v>313</v>
      </c>
      <c r="G444" s="116" t="s">
        <v>789</v>
      </c>
      <c r="H444" s="116">
        <f t="shared" si="32"/>
        <v>1</v>
      </c>
      <c r="I444" s="116" t="s">
        <v>221</v>
      </c>
      <c r="J444" s="116" t="s">
        <v>220</v>
      </c>
      <c r="K444" s="116">
        <v>5</v>
      </c>
      <c r="L444" s="116"/>
      <c r="M444" s="116" t="s">
        <v>223</v>
      </c>
      <c r="N444" s="116" t="s">
        <v>200</v>
      </c>
      <c r="O444" s="116">
        <f t="shared" si="33"/>
        <v>2015</v>
      </c>
      <c r="P444" s="116">
        <f t="shared" si="34"/>
        <v>6</v>
      </c>
    </row>
    <row r="445" spans="1:16" x14ac:dyDescent="0.2">
      <c r="A445" s="116" t="str">
        <f t="shared" si="36"/>
        <v>Henry Oppel</v>
      </c>
      <c r="B445" s="120">
        <v>41909</v>
      </c>
      <c r="C445" s="120" t="s">
        <v>505</v>
      </c>
      <c r="D445" s="116" t="s">
        <v>664</v>
      </c>
      <c r="E445" s="116"/>
      <c r="F445" s="116" t="s">
        <v>313</v>
      </c>
      <c r="G445" s="116" t="s">
        <v>790</v>
      </c>
      <c r="H445" s="116">
        <f t="shared" si="32"/>
        <v>1</v>
      </c>
      <c r="I445" s="116" t="s">
        <v>221</v>
      </c>
      <c r="J445" s="116" t="s">
        <v>220</v>
      </c>
      <c r="K445" s="116"/>
      <c r="L445" s="116"/>
      <c r="M445" s="116" t="s">
        <v>223</v>
      </c>
      <c r="N445" s="116" t="s">
        <v>317</v>
      </c>
      <c r="O445" s="116">
        <f t="shared" si="33"/>
        <v>2014</v>
      </c>
      <c r="P445" s="116">
        <f t="shared" si="34"/>
        <v>9</v>
      </c>
    </row>
    <row r="446" spans="1:16" x14ac:dyDescent="0.2">
      <c r="A446" s="116" t="str">
        <f t="shared" si="36"/>
        <v>Henry Oppel</v>
      </c>
      <c r="B446" s="117">
        <v>42560</v>
      </c>
      <c r="C446" t="s">
        <v>1857</v>
      </c>
      <c r="D446" t="s">
        <v>1862</v>
      </c>
      <c r="F446" t="s">
        <v>313</v>
      </c>
      <c r="G446" t="s">
        <v>1865</v>
      </c>
      <c r="H446" s="116">
        <f t="shared" si="32"/>
        <v>1</v>
      </c>
      <c r="I446" t="s">
        <v>221</v>
      </c>
      <c r="J446" t="s">
        <v>220</v>
      </c>
      <c r="N446" t="s">
        <v>200</v>
      </c>
      <c r="O446" s="116">
        <f t="shared" si="33"/>
        <v>2016</v>
      </c>
      <c r="P446" s="116">
        <f t="shared" si="34"/>
        <v>7</v>
      </c>
    </row>
    <row r="447" spans="1:16" x14ac:dyDescent="0.2">
      <c r="A447" s="116" t="str">
        <f t="shared" si="36"/>
        <v>Henry Oppel</v>
      </c>
      <c r="B447" s="117">
        <v>42588</v>
      </c>
      <c r="C447" t="s">
        <v>687</v>
      </c>
      <c r="D447" s="140" t="s">
        <v>1891</v>
      </c>
      <c r="E447" s="140"/>
      <c r="F447" s="143" t="s">
        <v>1461</v>
      </c>
      <c r="G447" s="140" t="s">
        <v>1906</v>
      </c>
      <c r="H447" s="116">
        <f t="shared" si="32"/>
        <v>1</v>
      </c>
      <c r="I447" s="140" t="s">
        <v>221</v>
      </c>
      <c r="J447" s="140" t="s">
        <v>220</v>
      </c>
      <c r="K447" s="140"/>
      <c r="L447" s="140"/>
      <c r="M447" s="140"/>
      <c r="N447" s="140" t="s">
        <v>200</v>
      </c>
      <c r="O447" s="116">
        <f t="shared" si="33"/>
        <v>2016</v>
      </c>
      <c r="P447" s="116">
        <f t="shared" si="34"/>
        <v>8</v>
      </c>
    </row>
    <row r="448" spans="1:16" x14ac:dyDescent="0.2">
      <c r="A448" s="116" t="str">
        <f t="shared" si="36"/>
        <v>Henry Oppel</v>
      </c>
      <c r="B448" s="117">
        <v>42637</v>
      </c>
      <c r="C448" t="s">
        <v>345</v>
      </c>
      <c r="D448" t="s">
        <v>1813</v>
      </c>
      <c r="F448" t="s">
        <v>313</v>
      </c>
      <c r="G448" t="s">
        <v>1944</v>
      </c>
      <c r="H448" s="116">
        <f t="shared" si="32"/>
        <v>2</v>
      </c>
      <c r="I448" t="s">
        <v>221</v>
      </c>
      <c r="J448" t="s">
        <v>220</v>
      </c>
      <c r="M448" t="s">
        <v>223</v>
      </c>
      <c r="N448" t="s">
        <v>200</v>
      </c>
      <c r="O448" s="116">
        <f t="shared" si="33"/>
        <v>2016</v>
      </c>
      <c r="P448" s="116">
        <f t="shared" si="34"/>
        <v>9</v>
      </c>
    </row>
    <row r="449" spans="1:16" x14ac:dyDescent="0.2">
      <c r="A449" s="116" t="str">
        <f t="shared" si="36"/>
        <v>Henry Oppel</v>
      </c>
      <c r="B449" s="117">
        <v>42665</v>
      </c>
      <c r="C449" t="s">
        <v>361</v>
      </c>
      <c r="D449" t="s">
        <v>1813</v>
      </c>
      <c r="F449" t="s">
        <v>313</v>
      </c>
      <c r="G449" t="s">
        <v>1944</v>
      </c>
      <c r="H449" s="116">
        <f t="shared" si="32"/>
        <v>3</v>
      </c>
      <c r="I449" t="s">
        <v>221</v>
      </c>
      <c r="J449" t="s">
        <v>220</v>
      </c>
      <c r="M449" t="s">
        <v>223</v>
      </c>
      <c r="N449" t="s">
        <v>200</v>
      </c>
      <c r="O449" s="116">
        <f t="shared" si="33"/>
        <v>2016</v>
      </c>
      <c r="P449" s="116">
        <f t="shared" si="34"/>
        <v>10</v>
      </c>
    </row>
    <row r="450" spans="1:16" x14ac:dyDescent="0.2">
      <c r="A450" s="116" t="str">
        <f t="shared" si="36"/>
        <v>Henry Oppel</v>
      </c>
      <c r="B450" s="117">
        <v>42574</v>
      </c>
      <c r="C450" t="s">
        <v>562</v>
      </c>
      <c r="D450" t="s">
        <v>1887</v>
      </c>
      <c r="E450" t="s">
        <v>312</v>
      </c>
      <c r="F450" t="s">
        <v>313</v>
      </c>
      <c r="G450" t="s">
        <v>1907</v>
      </c>
      <c r="H450" s="116">
        <f t="shared" ref="H450:H513" si="37">IF(TRIM(G450)=TRIM(G449),H449+1,1)</f>
        <v>1</v>
      </c>
      <c r="I450" t="s">
        <v>221</v>
      </c>
      <c r="J450" t="s">
        <v>220</v>
      </c>
      <c r="M450" t="s">
        <v>223</v>
      </c>
      <c r="N450" t="s">
        <v>200</v>
      </c>
      <c r="O450" s="116">
        <f t="shared" ref="O450:O513" si="38">YEAR(B450)</f>
        <v>2016</v>
      </c>
      <c r="P450" s="116">
        <f t="shared" ref="P450:P513" si="39">MONTH(B450)</f>
        <v>7</v>
      </c>
    </row>
    <row r="451" spans="1:16" x14ac:dyDescent="0.2">
      <c r="A451" s="116" t="str">
        <f t="shared" ref="A451:A478" si="40">IF(I451="",TRIM(J451),CONCATENATE(TRIM(J451)," ",TRIM(I451)))</f>
        <v>Henry Oppel</v>
      </c>
      <c r="B451" s="120">
        <v>42154</v>
      </c>
      <c r="C451" s="116" t="s">
        <v>439</v>
      </c>
      <c r="D451" s="116" t="s">
        <v>440</v>
      </c>
      <c r="E451" s="116" t="s">
        <v>733</v>
      </c>
      <c r="F451" s="116" t="s">
        <v>734</v>
      </c>
      <c r="G451" s="116" t="s">
        <v>791</v>
      </c>
      <c r="H451" s="116">
        <f t="shared" si="37"/>
        <v>1</v>
      </c>
      <c r="I451" s="116" t="s">
        <v>221</v>
      </c>
      <c r="J451" s="116" t="s">
        <v>220</v>
      </c>
      <c r="K451" s="116">
        <v>5</v>
      </c>
      <c r="L451" s="116"/>
      <c r="M451" s="116" t="s">
        <v>223</v>
      </c>
      <c r="N451" s="116" t="s">
        <v>200</v>
      </c>
      <c r="O451" s="116">
        <f t="shared" si="38"/>
        <v>2015</v>
      </c>
      <c r="P451" s="116">
        <f t="shared" si="39"/>
        <v>5</v>
      </c>
    </row>
    <row r="452" spans="1:16" x14ac:dyDescent="0.2">
      <c r="A452" s="116" t="str">
        <f t="shared" si="40"/>
        <v>Henry Oppel</v>
      </c>
      <c r="B452" s="120">
        <v>42049</v>
      </c>
      <c r="C452" s="116" t="s">
        <v>553</v>
      </c>
      <c r="D452" s="116" t="s">
        <v>792</v>
      </c>
      <c r="E452" s="116"/>
      <c r="F452" s="116" t="s">
        <v>313</v>
      </c>
      <c r="G452" s="116" t="s">
        <v>793</v>
      </c>
      <c r="H452" s="116">
        <f t="shared" si="37"/>
        <v>1</v>
      </c>
      <c r="I452" s="116" t="s">
        <v>221</v>
      </c>
      <c r="J452" s="116" t="s">
        <v>220</v>
      </c>
      <c r="K452" s="116">
        <v>5</v>
      </c>
      <c r="L452" s="116"/>
      <c r="M452" s="116" t="s">
        <v>223</v>
      </c>
      <c r="N452" s="116" t="s">
        <v>200</v>
      </c>
      <c r="O452" s="116">
        <f t="shared" si="38"/>
        <v>2015</v>
      </c>
      <c r="P452" s="116">
        <f t="shared" si="39"/>
        <v>2</v>
      </c>
    </row>
    <row r="453" spans="1:16" x14ac:dyDescent="0.2">
      <c r="A453" s="116" t="str">
        <f t="shared" si="40"/>
        <v>Henry Oppel</v>
      </c>
      <c r="B453" s="120">
        <v>42077</v>
      </c>
      <c r="C453" s="116" t="s">
        <v>326</v>
      </c>
      <c r="D453" s="116" t="s">
        <v>598</v>
      </c>
      <c r="E453" s="116" t="s">
        <v>328</v>
      </c>
      <c r="F453" s="116" t="s">
        <v>329</v>
      </c>
      <c r="G453" s="116" t="s">
        <v>793</v>
      </c>
      <c r="H453" s="116">
        <f t="shared" si="37"/>
        <v>2</v>
      </c>
      <c r="I453" s="116" t="s">
        <v>221</v>
      </c>
      <c r="J453" s="116" t="s">
        <v>220</v>
      </c>
      <c r="K453" s="116">
        <v>5</v>
      </c>
      <c r="L453" s="116"/>
      <c r="M453" s="116" t="s">
        <v>223</v>
      </c>
      <c r="N453" s="116" t="s">
        <v>200</v>
      </c>
      <c r="O453" s="116">
        <f t="shared" si="38"/>
        <v>2015</v>
      </c>
      <c r="P453" s="116">
        <f t="shared" si="39"/>
        <v>3</v>
      </c>
    </row>
    <row r="454" spans="1:16" x14ac:dyDescent="0.2">
      <c r="A454" s="116" t="str">
        <f t="shared" si="40"/>
        <v>Henry Oppel</v>
      </c>
      <c r="B454" s="120">
        <v>42091</v>
      </c>
      <c r="C454" s="116" t="s">
        <v>445</v>
      </c>
      <c r="D454" s="116" t="s">
        <v>651</v>
      </c>
      <c r="E454" s="116" t="s">
        <v>312</v>
      </c>
      <c r="F454" s="116" t="s">
        <v>446</v>
      </c>
      <c r="G454" s="116" t="s">
        <v>793</v>
      </c>
      <c r="H454" s="116">
        <f t="shared" si="37"/>
        <v>3</v>
      </c>
      <c r="I454" s="116" t="s">
        <v>221</v>
      </c>
      <c r="J454" s="116" t="s">
        <v>220</v>
      </c>
      <c r="K454" s="116">
        <v>5</v>
      </c>
      <c r="L454" s="116"/>
      <c r="M454" s="116" t="s">
        <v>223</v>
      </c>
      <c r="N454" s="116" t="s">
        <v>200</v>
      </c>
      <c r="O454" s="116">
        <f t="shared" si="38"/>
        <v>2015</v>
      </c>
      <c r="P454" s="116">
        <f t="shared" si="39"/>
        <v>3</v>
      </c>
    </row>
    <row r="455" spans="1:16" x14ac:dyDescent="0.2">
      <c r="A455" s="116" t="str">
        <f t="shared" si="40"/>
        <v>Henry Oppel</v>
      </c>
      <c r="B455" s="117">
        <v>42637</v>
      </c>
      <c r="C455" t="s">
        <v>345</v>
      </c>
      <c r="D455" t="s">
        <v>1965</v>
      </c>
      <c r="F455" t="s">
        <v>313</v>
      </c>
      <c r="G455" t="s">
        <v>1977</v>
      </c>
      <c r="H455" s="116">
        <f t="shared" si="37"/>
        <v>1</v>
      </c>
      <c r="I455" t="s">
        <v>221</v>
      </c>
      <c r="J455" t="s">
        <v>220</v>
      </c>
      <c r="M455" t="s">
        <v>223</v>
      </c>
      <c r="N455" t="s">
        <v>200</v>
      </c>
      <c r="O455" s="116">
        <f t="shared" si="38"/>
        <v>2016</v>
      </c>
      <c r="P455" s="116">
        <f t="shared" si="39"/>
        <v>9</v>
      </c>
    </row>
    <row r="456" spans="1:16" x14ac:dyDescent="0.2">
      <c r="A456" s="116" t="str">
        <f t="shared" si="40"/>
        <v>Henry Oppel</v>
      </c>
      <c r="B456" s="117">
        <v>42665</v>
      </c>
      <c r="C456" t="s">
        <v>361</v>
      </c>
      <c r="D456" t="s">
        <v>2032</v>
      </c>
      <c r="F456" t="s">
        <v>313</v>
      </c>
      <c r="G456" t="s">
        <v>1977</v>
      </c>
      <c r="H456" s="116">
        <f t="shared" si="37"/>
        <v>2</v>
      </c>
      <c r="I456" t="s">
        <v>221</v>
      </c>
      <c r="J456" t="s">
        <v>220</v>
      </c>
      <c r="M456" t="s">
        <v>223</v>
      </c>
      <c r="N456" t="s">
        <v>200</v>
      </c>
      <c r="O456" s="116">
        <f t="shared" si="38"/>
        <v>2016</v>
      </c>
      <c r="P456" s="116">
        <f t="shared" si="39"/>
        <v>10</v>
      </c>
    </row>
    <row r="457" spans="1:16" x14ac:dyDescent="0.2">
      <c r="A457" s="116" t="str">
        <f t="shared" si="40"/>
        <v>Henry Oppel</v>
      </c>
      <c r="B457" s="120">
        <v>41923</v>
      </c>
      <c r="C457" s="116" t="s">
        <v>687</v>
      </c>
      <c r="D457" s="116" t="s">
        <v>770</v>
      </c>
      <c r="E457" s="116" t="s">
        <v>312</v>
      </c>
      <c r="F457" s="116" t="s">
        <v>313</v>
      </c>
      <c r="G457" s="116" t="s">
        <v>794</v>
      </c>
      <c r="H457" s="116">
        <f t="shared" si="37"/>
        <v>1</v>
      </c>
      <c r="I457" s="116" t="s">
        <v>221</v>
      </c>
      <c r="J457" s="116" t="s">
        <v>220</v>
      </c>
      <c r="K457" s="116">
        <v>5</v>
      </c>
      <c r="L457" s="116"/>
      <c r="M457" s="116" t="s">
        <v>223</v>
      </c>
      <c r="N457" s="116" t="s">
        <v>317</v>
      </c>
      <c r="O457" s="116">
        <f t="shared" si="38"/>
        <v>2014</v>
      </c>
      <c r="P457" s="116">
        <f t="shared" si="39"/>
        <v>10</v>
      </c>
    </row>
    <row r="458" spans="1:16" x14ac:dyDescent="0.2">
      <c r="A458" s="116" t="str">
        <f t="shared" si="40"/>
        <v>Henry Oppel</v>
      </c>
      <c r="B458" s="117">
        <v>42546</v>
      </c>
      <c r="C458" t="s">
        <v>1866</v>
      </c>
      <c r="D458" t="s">
        <v>433</v>
      </c>
      <c r="F458" t="s">
        <v>1128</v>
      </c>
      <c r="G458" t="s">
        <v>1867</v>
      </c>
      <c r="H458" s="116">
        <f t="shared" si="37"/>
        <v>1</v>
      </c>
      <c r="I458" t="s">
        <v>221</v>
      </c>
      <c r="J458" t="s">
        <v>220</v>
      </c>
      <c r="M458" t="s">
        <v>223</v>
      </c>
      <c r="N458" t="s">
        <v>200</v>
      </c>
      <c r="O458" s="116">
        <f t="shared" si="38"/>
        <v>2016</v>
      </c>
      <c r="P458" s="116">
        <f t="shared" si="39"/>
        <v>6</v>
      </c>
    </row>
    <row r="459" spans="1:16" x14ac:dyDescent="0.2">
      <c r="A459" s="116" t="str">
        <f t="shared" si="40"/>
        <v>Henry Oppel</v>
      </c>
      <c r="B459" s="117">
        <v>42623</v>
      </c>
      <c r="C459" t="s">
        <v>1969</v>
      </c>
      <c r="D459" t="s">
        <v>1972</v>
      </c>
      <c r="F459" t="s">
        <v>1973</v>
      </c>
      <c r="G459" t="s">
        <v>1867</v>
      </c>
      <c r="H459" s="116">
        <f t="shared" si="37"/>
        <v>2</v>
      </c>
      <c r="I459" t="s">
        <v>221</v>
      </c>
      <c r="J459" t="s">
        <v>220</v>
      </c>
      <c r="M459" t="s">
        <v>223</v>
      </c>
      <c r="N459" t="s">
        <v>200</v>
      </c>
      <c r="O459" s="116">
        <f t="shared" si="38"/>
        <v>2016</v>
      </c>
      <c r="P459" s="116">
        <f t="shared" si="39"/>
        <v>9</v>
      </c>
    </row>
    <row r="460" spans="1:16" x14ac:dyDescent="0.2">
      <c r="A460" s="116" t="str">
        <f t="shared" si="40"/>
        <v>Henry Oppel</v>
      </c>
      <c r="B460" s="117">
        <v>42651</v>
      </c>
      <c r="C460" t="s">
        <v>476</v>
      </c>
      <c r="D460" t="s">
        <v>603</v>
      </c>
      <c r="F460" t="s">
        <v>2026</v>
      </c>
      <c r="G460" t="s">
        <v>1867</v>
      </c>
      <c r="H460" s="116">
        <f t="shared" si="37"/>
        <v>3</v>
      </c>
      <c r="I460" t="s">
        <v>221</v>
      </c>
      <c r="J460" t="s">
        <v>220</v>
      </c>
      <c r="M460" t="s">
        <v>223</v>
      </c>
      <c r="N460" t="s">
        <v>200</v>
      </c>
      <c r="O460" s="116">
        <f t="shared" si="38"/>
        <v>2016</v>
      </c>
      <c r="P460" s="116">
        <f t="shared" si="39"/>
        <v>10</v>
      </c>
    </row>
    <row r="461" spans="1:16" x14ac:dyDescent="0.2">
      <c r="A461" s="116" t="str">
        <f t="shared" si="40"/>
        <v>Henry Oppel</v>
      </c>
      <c r="B461" s="117">
        <v>42560</v>
      </c>
      <c r="C461" t="s">
        <v>1857</v>
      </c>
      <c r="D461" t="s">
        <v>1868</v>
      </c>
      <c r="F461" t="s">
        <v>313</v>
      </c>
      <c r="G461" t="s">
        <v>1869</v>
      </c>
      <c r="H461" s="116">
        <f t="shared" si="37"/>
        <v>1</v>
      </c>
      <c r="I461" t="s">
        <v>221</v>
      </c>
      <c r="J461" t="s">
        <v>220</v>
      </c>
      <c r="N461" t="s">
        <v>200</v>
      </c>
      <c r="O461" s="116">
        <f t="shared" si="38"/>
        <v>2016</v>
      </c>
      <c r="P461" s="116">
        <f t="shared" si="39"/>
        <v>7</v>
      </c>
    </row>
    <row r="462" spans="1:16" x14ac:dyDescent="0.2">
      <c r="A462" s="116" t="str">
        <f t="shared" si="40"/>
        <v>Henry Oppel</v>
      </c>
      <c r="B462" s="117">
        <v>42574</v>
      </c>
      <c r="C462" t="s">
        <v>562</v>
      </c>
      <c r="D462" t="s">
        <v>1887</v>
      </c>
      <c r="E462" t="s">
        <v>312</v>
      </c>
      <c r="F462" t="s">
        <v>313</v>
      </c>
      <c r="G462" t="s">
        <v>1869</v>
      </c>
      <c r="H462" s="116">
        <f t="shared" si="37"/>
        <v>2</v>
      </c>
      <c r="I462" t="s">
        <v>221</v>
      </c>
      <c r="J462" t="s">
        <v>220</v>
      </c>
      <c r="M462" t="s">
        <v>223</v>
      </c>
      <c r="N462" t="s">
        <v>200</v>
      </c>
      <c r="O462" s="116">
        <f t="shared" si="38"/>
        <v>2016</v>
      </c>
      <c r="P462" s="116">
        <f t="shared" si="39"/>
        <v>7</v>
      </c>
    </row>
    <row r="463" spans="1:16" x14ac:dyDescent="0.2">
      <c r="A463" s="116" t="str">
        <f t="shared" si="40"/>
        <v>Henry Oppel</v>
      </c>
      <c r="B463" s="117">
        <v>42406</v>
      </c>
      <c r="C463" t="s">
        <v>310</v>
      </c>
      <c r="D463" t="s">
        <v>603</v>
      </c>
      <c r="E463" t="s">
        <v>1655</v>
      </c>
      <c r="F463" t="s">
        <v>1656</v>
      </c>
      <c r="G463" t="s">
        <v>1670</v>
      </c>
      <c r="H463" s="116">
        <f t="shared" si="37"/>
        <v>1</v>
      </c>
      <c r="I463" t="s">
        <v>221</v>
      </c>
      <c r="J463" t="s">
        <v>220</v>
      </c>
      <c r="K463">
        <v>5</v>
      </c>
      <c r="M463" t="s">
        <v>223</v>
      </c>
      <c r="N463" t="s">
        <v>200</v>
      </c>
      <c r="O463" s="116">
        <f t="shared" si="38"/>
        <v>2016</v>
      </c>
      <c r="P463" s="116">
        <f t="shared" si="39"/>
        <v>2</v>
      </c>
    </row>
    <row r="464" spans="1:16" x14ac:dyDescent="0.2">
      <c r="A464" s="116" t="str">
        <f t="shared" si="40"/>
        <v>Henry Oppel</v>
      </c>
      <c r="B464" s="117">
        <v>42406</v>
      </c>
      <c r="C464" t="s">
        <v>310</v>
      </c>
      <c r="D464" t="s">
        <v>556</v>
      </c>
      <c r="E464" t="s">
        <v>1655</v>
      </c>
      <c r="F464" t="s">
        <v>1656</v>
      </c>
      <c r="G464" t="s">
        <v>1671</v>
      </c>
      <c r="H464" s="116">
        <f t="shared" si="37"/>
        <v>1</v>
      </c>
      <c r="I464" t="s">
        <v>221</v>
      </c>
      <c r="J464" t="s">
        <v>220</v>
      </c>
      <c r="K464">
        <v>5</v>
      </c>
      <c r="M464" t="s">
        <v>223</v>
      </c>
      <c r="N464" t="s">
        <v>200</v>
      </c>
      <c r="O464" s="116">
        <f t="shared" si="38"/>
        <v>2016</v>
      </c>
      <c r="P464" s="116">
        <f t="shared" si="39"/>
        <v>2</v>
      </c>
    </row>
    <row r="465" spans="1:16" x14ac:dyDescent="0.2">
      <c r="A465" s="116" t="str">
        <f t="shared" si="40"/>
        <v>Henry Oppel</v>
      </c>
      <c r="B465" s="120">
        <v>41552</v>
      </c>
      <c r="C465" s="116" t="s">
        <v>310</v>
      </c>
      <c r="D465" s="116" t="s">
        <v>639</v>
      </c>
      <c r="E465" s="116" t="s">
        <v>312</v>
      </c>
      <c r="F465" s="116" t="s">
        <v>313</v>
      </c>
      <c r="G465" s="116" t="s">
        <v>795</v>
      </c>
      <c r="H465" s="116">
        <f t="shared" si="37"/>
        <v>1</v>
      </c>
      <c r="I465" s="116" t="s">
        <v>221</v>
      </c>
      <c r="J465" s="116" t="s">
        <v>220</v>
      </c>
      <c r="K465" s="116"/>
      <c r="L465" s="116"/>
      <c r="M465" s="116" t="s">
        <v>223</v>
      </c>
      <c r="N465" s="116" t="s">
        <v>317</v>
      </c>
      <c r="O465" s="116">
        <f t="shared" si="38"/>
        <v>2013</v>
      </c>
      <c r="P465" s="116">
        <f t="shared" si="39"/>
        <v>10</v>
      </c>
    </row>
    <row r="466" spans="1:16" x14ac:dyDescent="0.2">
      <c r="A466" s="116" t="str">
        <f t="shared" si="40"/>
        <v>Henry Oppel</v>
      </c>
      <c r="B466" s="120">
        <v>41566</v>
      </c>
      <c r="C466" s="116" t="s">
        <v>353</v>
      </c>
      <c r="D466" s="116" t="s">
        <v>378</v>
      </c>
      <c r="E466" s="116" t="s">
        <v>379</v>
      </c>
      <c r="F466" s="116" t="s">
        <v>380</v>
      </c>
      <c r="G466" s="116" t="s">
        <v>795</v>
      </c>
      <c r="H466" s="116">
        <f t="shared" si="37"/>
        <v>2</v>
      </c>
      <c r="I466" s="116" t="s">
        <v>221</v>
      </c>
      <c r="J466" s="116" t="s">
        <v>220</v>
      </c>
      <c r="K466" s="116"/>
      <c r="L466" s="116"/>
      <c r="M466" s="116" t="s">
        <v>223</v>
      </c>
      <c r="N466" s="116" t="s">
        <v>317</v>
      </c>
      <c r="O466" s="116">
        <f t="shared" si="38"/>
        <v>2013</v>
      </c>
      <c r="P466" s="116">
        <f t="shared" si="39"/>
        <v>10</v>
      </c>
    </row>
    <row r="467" spans="1:16" x14ac:dyDescent="0.2">
      <c r="A467" s="116" t="str">
        <f t="shared" si="40"/>
        <v>Henry Oppel</v>
      </c>
      <c r="B467" s="120">
        <v>41566</v>
      </c>
      <c r="C467" s="116" t="s">
        <v>353</v>
      </c>
      <c r="D467" s="116" t="s">
        <v>378</v>
      </c>
      <c r="E467" s="116" t="s">
        <v>355</v>
      </c>
      <c r="F467" s="116" t="s">
        <v>356</v>
      </c>
      <c r="G467" s="116" t="s">
        <v>795</v>
      </c>
      <c r="H467" s="116">
        <f t="shared" si="37"/>
        <v>3</v>
      </c>
      <c r="I467" s="116" t="s">
        <v>221</v>
      </c>
      <c r="J467" s="116" t="s">
        <v>220</v>
      </c>
      <c r="K467" s="116"/>
      <c r="L467" s="116"/>
      <c r="M467" s="116" t="s">
        <v>223</v>
      </c>
      <c r="N467" s="116" t="s">
        <v>317</v>
      </c>
      <c r="O467" s="116">
        <f t="shared" si="38"/>
        <v>2013</v>
      </c>
      <c r="P467" s="116">
        <f t="shared" si="39"/>
        <v>10</v>
      </c>
    </row>
    <row r="468" spans="1:16" x14ac:dyDescent="0.2">
      <c r="A468" s="116" t="str">
        <f t="shared" si="40"/>
        <v>Henry Oppel</v>
      </c>
      <c r="B468" s="120">
        <v>42105</v>
      </c>
      <c r="C468" s="116" t="s">
        <v>513</v>
      </c>
      <c r="D468" s="116" t="s">
        <v>796</v>
      </c>
      <c r="E468" s="116"/>
      <c r="F468" s="116" t="s">
        <v>313</v>
      </c>
      <c r="G468" s="116" t="s">
        <v>795</v>
      </c>
      <c r="H468" s="116">
        <f t="shared" si="37"/>
        <v>4</v>
      </c>
      <c r="I468" s="116" t="s">
        <v>221</v>
      </c>
      <c r="J468" s="116" t="s">
        <v>220</v>
      </c>
      <c r="K468" s="116">
        <v>5</v>
      </c>
      <c r="L468" s="116"/>
      <c r="M468" s="116"/>
      <c r="N468" s="116" t="s">
        <v>200</v>
      </c>
      <c r="O468" s="116">
        <f t="shared" si="38"/>
        <v>2015</v>
      </c>
      <c r="P468" s="116">
        <f t="shared" si="39"/>
        <v>4</v>
      </c>
    </row>
    <row r="469" spans="1:16" x14ac:dyDescent="0.2">
      <c r="A469" s="116" t="str">
        <f t="shared" si="40"/>
        <v>Henry Oppel</v>
      </c>
      <c r="B469" s="117">
        <v>42259</v>
      </c>
      <c r="C469" t="s">
        <v>520</v>
      </c>
      <c r="D469" s="118" t="s">
        <v>1552</v>
      </c>
      <c r="E469" s="118"/>
      <c r="F469" s="118" t="s">
        <v>313</v>
      </c>
      <c r="G469" s="118" t="s">
        <v>1556</v>
      </c>
      <c r="H469" s="116">
        <f t="shared" si="37"/>
        <v>1</v>
      </c>
      <c r="I469" s="118" t="s">
        <v>221</v>
      </c>
      <c r="J469" s="118" t="s">
        <v>220</v>
      </c>
      <c r="K469" s="118"/>
      <c r="L469" s="118"/>
      <c r="M469" s="118"/>
      <c r="N469" s="118" t="s">
        <v>200</v>
      </c>
      <c r="O469" s="116">
        <f t="shared" si="38"/>
        <v>2015</v>
      </c>
      <c r="P469" s="116">
        <f t="shared" si="39"/>
        <v>9</v>
      </c>
    </row>
    <row r="470" spans="1:16" x14ac:dyDescent="0.2">
      <c r="A470" s="116" t="str">
        <f t="shared" si="40"/>
        <v>Henry Oppel</v>
      </c>
      <c r="B470" s="120">
        <v>41566</v>
      </c>
      <c r="C470" s="116" t="s">
        <v>353</v>
      </c>
      <c r="D470" s="116" t="s">
        <v>378</v>
      </c>
      <c r="E470" s="116" t="s">
        <v>418</v>
      </c>
      <c r="F470" s="116" t="s">
        <v>419</v>
      </c>
      <c r="G470" s="116" t="s">
        <v>797</v>
      </c>
      <c r="H470" s="116">
        <f t="shared" si="37"/>
        <v>1</v>
      </c>
      <c r="I470" s="116" t="s">
        <v>221</v>
      </c>
      <c r="J470" s="116" t="s">
        <v>220</v>
      </c>
      <c r="K470" s="116"/>
      <c r="L470" s="116"/>
      <c r="M470" s="116" t="s">
        <v>223</v>
      </c>
      <c r="N470" s="116" t="s">
        <v>317</v>
      </c>
      <c r="O470" s="116">
        <f t="shared" si="38"/>
        <v>2013</v>
      </c>
      <c r="P470" s="116">
        <f t="shared" si="39"/>
        <v>10</v>
      </c>
    </row>
    <row r="471" spans="1:16" x14ac:dyDescent="0.2">
      <c r="A471" s="116" t="str">
        <f t="shared" si="40"/>
        <v>Henry Oppel</v>
      </c>
      <c r="B471" s="117">
        <v>42504</v>
      </c>
      <c r="C471" t="s">
        <v>470</v>
      </c>
      <c r="D471" t="s">
        <v>1810</v>
      </c>
      <c r="F471" t="s">
        <v>313</v>
      </c>
      <c r="G471" t="s">
        <v>1811</v>
      </c>
      <c r="H471" s="116">
        <f t="shared" si="37"/>
        <v>1</v>
      </c>
      <c r="I471" t="s">
        <v>221</v>
      </c>
      <c r="J471" t="s">
        <v>220</v>
      </c>
      <c r="M471" t="s">
        <v>223</v>
      </c>
      <c r="N471" t="s">
        <v>200</v>
      </c>
      <c r="O471" s="116">
        <f t="shared" si="38"/>
        <v>2016</v>
      </c>
      <c r="P471" s="116">
        <f t="shared" si="39"/>
        <v>5</v>
      </c>
    </row>
    <row r="472" spans="1:16" x14ac:dyDescent="0.2">
      <c r="A472" s="116" t="str">
        <f t="shared" si="40"/>
        <v>Henry Oppel</v>
      </c>
      <c r="B472" s="120">
        <v>41811</v>
      </c>
      <c r="C472" s="116" t="s">
        <v>470</v>
      </c>
      <c r="D472" s="116" t="s">
        <v>798</v>
      </c>
      <c r="E472" s="116" t="s">
        <v>338</v>
      </c>
      <c r="F472" s="116" t="s">
        <v>313</v>
      </c>
      <c r="G472" s="116" t="s">
        <v>799</v>
      </c>
      <c r="H472" s="116">
        <f t="shared" si="37"/>
        <v>1</v>
      </c>
      <c r="I472" s="116" t="s">
        <v>221</v>
      </c>
      <c r="J472" s="116" t="s">
        <v>220</v>
      </c>
      <c r="K472" s="116">
        <v>5</v>
      </c>
      <c r="L472" s="116"/>
      <c r="M472" s="116" t="s">
        <v>223</v>
      </c>
      <c r="N472" s="116" t="s">
        <v>317</v>
      </c>
      <c r="O472" s="116">
        <f t="shared" si="38"/>
        <v>2014</v>
      </c>
      <c r="P472" s="116">
        <f t="shared" si="39"/>
        <v>6</v>
      </c>
    </row>
    <row r="473" spans="1:16" x14ac:dyDescent="0.2">
      <c r="A473" s="116" t="str">
        <f t="shared" si="40"/>
        <v>Henry Oppel</v>
      </c>
      <c r="B473" s="120">
        <v>41846</v>
      </c>
      <c r="C473" s="116" t="s">
        <v>549</v>
      </c>
      <c r="D473" s="116" t="s">
        <v>550</v>
      </c>
      <c r="E473" s="116"/>
      <c r="F473" s="116" t="s">
        <v>313</v>
      </c>
      <c r="G473" s="116" t="s">
        <v>799</v>
      </c>
      <c r="H473" s="116">
        <f t="shared" si="37"/>
        <v>2</v>
      </c>
      <c r="I473" s="116" t="s">
        <v>221</v>
      </c>
      <c r="J473" s="116" t="s">
        <v>220</v>
      </c>
      <c r="K473" s="116"/>
      <c r="L473" s="116"/>
      <c r="M473" s="116" t="s">
        <v>223</v>
      </c>
      <c r="N473" s="116" t="s">
        <v>317</v>
      </c>
      <c r="O473" s="116">
        <f t="shared" si="38"/>
        <v>2014</v>
      </c>
      <c r="P473" s="116">
        <f t="shared" si="39"/>
        <v>7</v>
      </c>
    </row>
    <row r="474" spans="1:16" x14ac:dyDescent="0.2">
      <c r="A474" s="116" t="str">
        <f t="shared" si="40"/>
        <v>Henry Oppel</v>
      </c>
      <c r="B474" s="120">
        <v>42140</v>
      </c>
      <c r="C474" s="116" t="s">
        <v>450</v>
      </c>
      <c r="D474" s="116" t="s">
        <v>327</v>
      </c>
      <c r="E474" s="116" t="s">
        <v>583</v>
      </c>
      <c r="F474" s="116" t="s">
        <v>343</v>
      </c>
      <c r="G474" s="116" t="s">
        <v>799</v>
      </c>
      <c r="H474" s="116">
        <f t="shared" si="37"/>
        <v>3</v>
      </c>
      <c r="I474" s="116" t="s">
        <v>221</v>
      </c>
      <c r="J474" s="116" t="s">
        <v>220</v>
      </c>
      <c r="K474" s="116">
        <v>5</v>
      </c>
      <c r="L474" s="116"/>
      <c r="M474" s="116" t="s">
        <v>223</v>
      </c>
      <c r="N474" s="116" t="s">
        <v>200</v>
      </c>
      <c r="O474" s="116">
        <f t="shared" si="38"/>
        <v>2015</v>
      </c>
      <c r="P474" s="116">
        <f t="shared" si="39"/>
        <v>5</v>
      </c>
    </row>
    <row r="475" spans="1:16" x14ac:dyDescent="0.2">
      <c r="A475" s="116" t="str">
        <f t="shared" si="40"/>
        <v>Henry Oppel</v>
      </c>
      <c r="B475" s="120">
        <v>42175</v>
      </c>
      <c r="C475" s="116" t="s">
        <v>562</v>
      </c>
      <c r="D475" s="116" t="s">
        <v>1471</v>
      </c>
      <c r="E475" s="116" t="s">
        <v>564</v>
      </c>
      <c r="F475" s="116" t="s">
        <v>313</v>
      </c>
      <c r="G475" s="116" t="s">
        <v>1472</v>
      </c>
      <c r="H475" s="116">
        <f t="shared" si="37"/>
        <v>1</v>
      </c>
      <c r="I475" s="116" t="s">
        <v>221</v>
      </c>
      <c r="J475" s="116" t="s">
        <v>220</v>
      </c>
      <c r="K475" s="116">
        <v>5</v>
      </c>
      <c r="L475" s="116"/>
      <c r="M475" s="116" t="s">
        <v>223</v>
      </c>
      <c r="N475" s="116" t="s">
        <v>200</v>
      </c>
      <c r="O475" s="116">
        <f t="shared" si="38"/>
        <v>2015</v>
      </c>
      <c r="P475" s="116">
        <f t="shared" si="39"/>
        <v>6</v>
      </c>
    </row>
    <row r="476" spans="1:16" x14ac:dyDescent="0.2">
      <c r="A476" s="116" t="str">
        <f t="shared" si="40"/>
        <v>Henry Oppel</v>
      </c>
      <c r="B476" s="117">
        <v>42259</v>
      </c>
      <c r="C476" t="s">
        <v>520</v>
      </c>
      <c r="D476" s="118" t="s">
        <v>1557</v>
      </c>
      <c r="E476" s="118"/>
      <c r="F476" s="118" t="s">
        <v>313</v>
      </c>
      <c r="G476" s="118" t="s">
        <v>1472</v>
      </c>
      <c r="H476" s="116">
        <f t="shared" si="37"/>
        <v>2</v>
      </c>
      <c r="I476" s="118" t="s">
        <v>221</v>
      </c>
      <c r="J476" s="118" t="s">
        <v>220</v>
      </c>
      <c r="K476" s="118"/>
      <c r="L476" s="118"/>
      <c r="M476" s="118"/>
      <c r="N476" s="118" t="s">
        <v>200</v>
      </c>
      <c r="O476" s="116">
        <f t="shared" si="38"/>
        <v>2015</v>
      </c>
      <c r="P476" s="116">
        <f t="shared" si="39"/>
        <v>9</v>
      </c>
    </row>
    <row r="477" spans="1:16" x14ac:dyDescent="0.2">
      <c r="A477" s="116" t="str">
        <f t="shared" si="40"/>
        <v>Henry Oppel</v>
      </c>
      <c r="B477" s="117">
        <v>42406</v>
      </c>
      <c r="C477" t="s">
        <v>310</v>
      </c>
      <c r="D477" t="s">
        <v>556</v>
      </c>
      <c r="E477" t="s">
        <v>1655</v>
      </c>
      <c r="F477" t="s">
        <v>1656</v>
      </c>
      <c r="G477" t="s">
        <v>1472</v>
      </c>
      <c r="H477" s="116">
        <f t="shared" si="37"/>
        <v>3</v>
      </c>
      <c r="I477" t="s">
        <v>221</v>
      </c>
      <c r="J477" t="s">
        <v>220</v>
      </c>
      <c r="K477">
        <v>5</v>
      </c>
      <c r="M477" t="s">
        <v>223</v>
      </c>
      <c r="N477" t="s">
        <v>200</v>
      </c>
      <c r="O477" s="116">
        <f t="shared" si="38"/>
        <v>2016</v>
      </c>
      <c r="P477" s="116">
        <f t="shared" si="39"/>
        <v>2</v>
      </c>
    </row>
    <row r="478" spans="1:16" x14ac:dyDescent="0.2">
      <c r="A478" s="116" t="str">
        <f t="shared" si="40"/>
        <v>Henry Oppel</v>
      </c>
      <c r="B478" s="117">
        <v>42456</v>
      </c>
      <c r="C478" t="s">
        <v>340</v>
      </c>
      <c r="D478" t="s">
        <v>1730</v>
      </c>
      <c r="F478" t="s">
        <v>313</v>
      </c>
      <c r="G478" t="s">
        <v>1472</v>
      </c>
      <c r="H478" s="116">
        <f t="shared" si="37"/>
        <v>4</v>
      </c>
      <c r="I478" t="s">
        <v>221</v>
      </c>
      <c r="J478" t="s">
        <v>220</v>
      </c>
      <c r="M478" t="s">
        <v>223</v>
      </c>
      <c r="N478" t="s">
        <v>200</v>
      </c>
      <c r="O478" s="116">
        <f t="shared" si="38"/>
        <v>2016</v>
      </c>
      <c r="P478" s="116">
        <f t="shared" si="39"/>
        <v>3</v>
      </c>
    </row>
    <row r="479" spans="1:16" ht="15" x14ac:dyDescent="0.2">
      <c r="A479" s="121" t="s">
        <v>131</v>
      </c>
      <c r="B479" s="120">
        <v>42224</v>
      </c>
      <c r="C479" s="116" t="s">
        <v>399</v>
      </c>
      <c r="D479" s="121" t="s">
        <v>1463</v>
      </c>
      <c r="E479" s="121"/>
      <c r="F479" s="122" t="s">
        <v>1461</v>
      </c>
      <c r="G479" s="122" t="s">
        <v>1473</v>
      </c>
      <c r="H479" s="116">
        <f t="shared" si="37"/>
        <v>1</v>
      </c>
      <c r="I479" s="116"/>
      <c r="J479" s="116"/>
      <c r="K479" s="116"/>
      <c r="L479" s="116"/>
      <c r="M479" s="116"/>
      <c r="N479" s="116" t="s">
        <v>200</v>
      </c>
      <c r="O479" s="116">
        <f t="shared" si="38"/>
        <v>2015</v>
      </c>
      <c r="P479" s="116">
        <f t="shared" si="39"/>
        <v>8</v>
      </c>
    </row>
    <row r="480" spans="1:16" x14ac:dyDescent="0.2">
      <c r="A480" s="116" t="str">
        <f t="shared" ref="A480:A511" si="41">IF(I480="",TRIM(J480),CONCATENATE(TRIM(J480)," ",TRIM(I480)))</f>
        <v>Henry Oppel</v>
      </c>
      <c r="B480" s="120">
        <v>42238</v>
      </c>
      <c r="C480" s="116" t="s">
        <v>545</v>
      </c>
      <c r="D480" s="116" t="s">
        <v>662</v>
      </c>
      <c r="E480" s="116"/>
      <c r="F480" s="116" t="s">
        <v>313</v>
      </c>
      <c r="G480" s="116" t="s">
        <v>1473</v>
      </c>
      <c r="H480" s="116">
        <f t="shared" si="37"/>
        <v>2</v>
      </c>
      <c r="I480" s="116" t="s">
        <v>221</v>
      </c>
      <c r="J480" s="116" t="s">
        <v>220</v>
      </c>
      <c r="K480" s="116"/>
      <c r="L480" s="116"/>
      <c r="M480" s="116"/>
      <c r="N480" s="116" t="s">
        <v>200</v>
      </c>
      <c r="O480" s="116">
        <f t="shared" si="38"/>
        <v>2015</v>
      </c>
      <c r="P480" s="116">
        <f t="shared" si="39"/>
        <v>8</v>
      </c>
    </row>
    <row r="481" spans="1:16" x14ac:dyDescent="0.2">
      <c r="A481" s="116" t="str">
        <f t="shared" si="41"/>
        <v>Henry Oppel</v>
      </c>
      <c r="B481" s="117">
        <v>42273</v>
      </c>
      <c r="C481" t="s">
        <v>476</v>
      </c>
      <c r="D481" t="s">
        <v>1558</v>
      </c>
      <c r="F481" t="s">
        <v>446</v>
      </c>
      <c r="G481" t="s">
        <v>1473</v>
      </c>
      <c r="H481" s="116">
        <f t="shared" si="37"/>
        <v>3</v>
      </c>
      <c r="I481" t="s">
        <v>221</v>
      </c>
      <c r="J481" t="s">
        <v>220</v>
      </c>
      <c r="M481" t="s">
        <v>223</v>
      </c>
      <c r="N481" t="s">
        <v>200</v>
      </c>
      <c r="O481" s="116">
        <f t="shared" si="38"/>
        <v>2015</v>
      </c>
      <c r="P481" s="116">
        <f t="shared" si="39"/>
        <v>9</v>
      </c>
    </row>
    <row r="482" spans="1:16" x14ac:dyDescent="0.2">
      <c r="A482" s="116" t="str">
        <f t="shared" si="41"/>
        <v>Henry Oppel</v>
      </c>
      <c r="B482" s="117">
        <v>42434</v>
      </c>
      <c r="C482" s="116" t="s">
        <v>524</v>
      </c>
      <c r="D482" t="s">
        <v>1704</v>
      </c>
      <c r="F482" t="s">
        <v>1705</v>
      </c>
      <c r="G482" t="s">
        <v>1706</v>
      </c>
      <c r="H482" s="116">
        <f t="shared" si="37"/>
        <v>1</v>
      </c>
      <c r="I482" t="s">
        <v>221</v>
      </c>
      <c r="J482" t="s">
        <v>220</v>
      </c>
      <c r="M482" t="s">
        <v>223</v>
      </c>
      <c r="N482" t="s">
        <v>200</v>
      </c>
      <c r="O482" s="116">
        <f t="shared" si="38"/>
        <v>2016</v>
      </c>
      <c r="P482" s="116">
        <f t="shared" si="39"/>
        <v>3</v>
      </c>
    </row>
    <row r="483" spans="1:16" x14ac:dyDescent="0.2">
      <c r="A483" s="116" t="str">
        <f t="shared" si="41"/>
        <v>Henry Oppel</v>
      </c>
      <c r="B483" s="120">
        <v>41727</v>
      </c>
      <c r="C483" s="116" t="s">
        <v>361</v>
      </c>
      <c r="D483" s="116" t="s">
        <v>800</v>
      </c>
      <c r="E483" s="116" t="s">
        <v>312</v>
      </c>
      <c r="F483" s="116" t="s">
        <v>313</v>
      </c>
      <c r="G483" s="116" t="s">
        <v>801</v>
      </c>
      <c r="H483" s="116">
        <f t="shared" si="37"/>
        <v>1</v>
      </c>
      <c r="I483" s="116" t="s">
        <v>221</v>
      </c>
      <c r="J483" s="116" t="s">
        <v>220</v>
      </c>
      <c r="K483" s="116">
        <v>5</v>
      </c>
      <c r="L483" s="116"/>
      <c r="M483" s="116" t="s">
        <v>223</v>
      </c>
      <c r="N483" s="116" t="s">
        <v>317</v>
      </c>
      <c r="O483" s="116">
        <f t="shared" si="38"/>
        <v>2014</v>
      </c>
      <c r="P483" s="116">
        <f t="shared" si="39"/>
        <v>3</v>
      </c>
    </row>
    <row r="484" spans="1:16" x14ac:dyDescent="0.2">
      <c r="A484" s="116" t="str">
        <f t="shared" si="41"/>
        <v>Henry Oppel</v>
      </c>
      <c r="B484" s="120">
        <v>41854</v>
      </c>
      <c r="C484" s="116" t="s">
        <v>371</v>
      </c>
      <c r="D484" s="116" t="s">
        <v>423</v>
      </c>
      <c r="E484" s="116"/>
      <c r="F484" s="116" t="s">
        <v>425</v>
      </c>
      <c r="G484" s="116" t="s">
        <v>801</v>
      </c>
      <c r="H484" s="116">
        <f t="shared" si="37"/>
        <v>2</v>
      </c>
      <c r="I484" s="116"/>
      <c r="J484" s="116" t="s">
        <v>131</v>
      </c>
      <c r="K484" s="116"/>
      <c r="L484" s="116"/>
      <c r="M484" s="116"/>
      <c r="N484" s="116"/>
      <c r="O484" s="116">
        <f t="shared" si="38"/>
        <v>2014</v>
      </c>
      <c r="P484" s="116">
        <f t="shared" si="39"/>
        <v>8</v>
      </c>
    </row>
    <row r="485" spans="1:16" x14ac:dyDescent="0.2">
      <c r="A485" s="116" t="str">
        <f t="shared" si="41"/>
        <v>Henry Oppel</v>
      </c>
      <c r="B485" s="120">
        <v>42182</v>
      </c>
      <c r="C485" s="116" t="s">
        <v>1453</v>
      </c>
      <c r="D485" s="116" t="s">
        <v>1474</v>
      </c>
      <c r="E485" s="116" t="s">
        <v>312</v>
      </c>
      <c r="F485" s="116" t="s">
        <v>313</v>
      </c>
      <c r="G485" s="116" t="s">
        <v>1475</v>
      </c>
      <c r="H485" s="116">
        <f t="shared" si="37"/>
        <v>1</v>
      </c>
      <c r="I485" s="116" t="s">
        <v>221</v>
      </c>
      <c r="J485" s="116" t="s">
        <v>220</v>
      </c>
      <c r="K485" s="116">
        <v>5</v>
      </c>
      <c r="L485" s="116"/>
      <c r="M485" s="116" t="s">
        <v>223</v>
      </c>
      <c r="N485" s="116" t="s">
        <v>200</v>
      </c>
      <c r="O485" s="116">
        <f t="shared" si="38"/>
        <v>2015</v>
      </c>
      <c r="P485" s="116">
        <f t="shared" si="39"/>
        <v>6</v>
      </c>
    </row>
    <row r="486" spans="1:16" x14ac:dyDescent="0.2">
      <c r="A486" s="116" t="str">
        <f t="shared" si="41"/>
        <v>Henry Oppel</v>
      </c>
      <c r="B486" s="120">
        <v>41741</v>
      </c>
      <c r="C486" s="116" t="s">
        <v>367</v>
      </c>
      <c r="D486" s="116" t="s">
        <v>802</v>
      </c>
      <c r="E486" s="116" t="s">
        <v>369</v>
      </c>
      <c r="F486" s="116" t="s">
        <v>370</v>
      </c>
      <c r="G486" s="116" t="s">
        <v>587</v>
      </c>
      <c r="H486" s="116">
        <f t="shared" si="37"/>
        <v>1</v>
      </c>
      <c r="I486" s="116" t="s">
        <v>221</v>
      </c>
      <c r="J486" s="116" t="s">
        <v>220</v>
      </c>
      <c r="K486" s="116">
        <v>5</v>
      </c>
      <c r="L486" s="116"/>
      <c r="M486" s="116" t="s">
        <v>223</v>
      </c>
      <c r="N486" s="116" t="s">
        <v>479</v>
      </c>
      <c r="O486" s="116">
        <f t="shared" si="38"/>
        <v>2014</v>
      </c>
      <c r="P486" s="116">
        <f t="shared" si="39"/>
        <v>4</v>
      </c>
    </row>
    <row r="487" spans="1:16" x14ac:dyDescent="0.2">
      <c r="A487" s="116" t="str">
        <f t="shared" si="41"/>
        <v>Henry Oppel</v>
      </c>
      <c r="B487" s="120">
        <v>41909</v>
      </c>
      <c r="C487" s="120" t="s">
        <v>505</v>
      </c>
      <c r="D487" s="116" t="s">
        <v>506</v>
      </c>
      <c r="E487" s="116"/>
      <c r="F487" s="116" t="s">
        <v>313</v>
      </c>
      <c r="G487" s="116" t="s">
        <v>803</v>
      </c>
      <c r="H487" s="116">
        <f t="shared" si="37"/>
        <v>1</v>
      </c>
      <c r="I487" s="116" t="s">
        <v>221</v>
      </c>
      <c r="J487" s="116" t="s">
        <v>220</v>
      </c>
      <c r="K487" s="116"/>
      <c r="L487" s="116"/>
      <c r="M487" s="116" t="s">
        <v>223</v>
      </c>
      <c r="N487" s="116" t="s">
        <v>317</v>
      </c>
      <c r="O487" s="116">
        <f t="shared" si="38"/>
        <v>2014</v>
      </c>
      <c r="P487" s="116">
        <f t="shared" si="39"/>
        <v>9</v>
      </c>
    </row>
    <row r="488" spans="1:16" x14ac:dyDescent="0.2">
      <c r="A488" s="116" t="str">
        <f t="shared" si="41"/>
        <v>Henry Oppel</v>
      </c>
      <c r="B488" s="120">
        <v>41916</v>
      </c>
      <c r="C488" s="116" t="s">
        <v>535</v>
      </c>
      <c r="D488" s="116" t="s">
        <v>804</v>
      </c>
      <c r="E488" s="116"/>
      <c r="F488" s="116" t="s">
        <v>313</v>
      </c>
      <c r="G488" s="116" t="s">
        <v>803</v>
      </c>
      <c r="H488" s="116">
        <f t="shared" si="37"/>
        <v>2</v>
      </c>
      <c r="I488" s="116" t="s">
        <v>221</v>
      </c>
      <c r="J488" s="116" t="s">
        <v>220</v>
      </c>
      <c r="K488" s="116"/>
      <c r="L488" s="116"/>
      <c r="M488" s="116" t="s">
        <v>223</v>
      </c>
      <c r="N488" s="116" t="s">
        <v>317</v>
      </c>
      <c r="O488" s="116">
        <f t="shared" si="38"/>
        <v>2014</v>
      </c>
      <c r="P488" s="116">
        <f t="shared" si="39"/>
        <v>10</v>
      </c>
    </row>
    <row r="489" spans="1:16" x14ac:dyDescent="0.2">
      <c r="A489" s="116" t="str">
        <f t="shared" si="41"/>
        <v>Henry Oppel</v>
      </c>
      <c r="B489" s="120">
        <v>41923</v>
      </c>
      <c r="C489" s="116" t="s">
        <v>687</v>
      </c>
      <c r="D489" s="116" t="s">
        <v>805</v>
      </c>
      <c r="E489" s="116" t="s">
        <v>312</v>
      </c>
      <c r="F489" s="116" t="s">
        <v>313</v>
      </c>
      <c r="G489" s="116" t="s">
        <v>803</v>
      </c>
      <c r="H489" s="116">
        <f t="shared" si="37"/>
        <v>3</v>
      </c>
      <c r="I489" s="116" t="s">
        <v>221</v>
      </c>
      <c r="J489" s="116" t="s">
        <v>220</v>
      </c>
      <c r="K489" s="116">
        <v>5</v>
      </c>
      <c r="L489" s="116"/>
      <c r="M489" s="116" t="s">
        <v>223</v>
      </c>
      <c r="N489" s="116" t="s">
        <v>317</v>
      </c>
      <c r="O489" s="116">
        <f t="shared" si="38"/>
        <v>2014</v>
      </c>
      <c r="P489" s="116">
        <f t="shared" si="39"/>
        <v>10</v>
      </c>
    </row>
    <row r="490" spans="1:16" x14ac:dyDescent="0.2">
      <c r="A490" s="116" t="str">
        <f t="shared" si="41"/>
        <v>Henry Oppel</v>
      </c>
      <c r="B490" s="120">
        <v>41713</v>
      </c>
      <c r="C490" s="116" t="s">
        <v>345</v>
      </c>
      <c r="D490" s="116" t="s">
        <v>675</v>
      </c>
      <c r="E490" s="116" t="s">
        <v>347</v>
      </c>
      <c r="F490" s="116" t="s">
        <v>313</v>
      </c>
      <c r="G490" s="116" t="s">
        <v>806</v>
      </c>
      <c r="H490" s="116">
        <f t="shared" si="37"/>
        <v>1</v>
      </c>
      <c r="I490" s="116" t="s">
        <v>221</v>
      </c>
      <c r="J490" s="116" t="s">
        <v>220</v>
      </c>
      <c r="K490" s="116"/>
      <c r="L490" s="116" t="s">
        <v>349</v>
      </c>
      <c r="M490" s="116" t="s">
        <v>223</v>
      </c>
      <c r="N490" s="116" t="s">
        <v>317</v>
      </c>
      <c r="O490" s="116">
        <f t="shared" si="38"/>
        <v>2014</v>
      </c>
      <c r="P490" s="116">
        <f t="shared" si="39"/>
        <v>3</v>
      </c>
    </row>
    <row r="491" spans="1:16" x14ac:dyDescent="0.2">
      <c r="A491" s="116" t="str">
        <f t="shared" si="41"/>
        <v>Henry Oppel</v>
      </c>
      <c r="B491" s="117">
        <v>42511</v>
      </c>
      <c r="C491" t="s">
        <v>541</v>
      </c>
      <c r="D491" t="s">
        <v>1806</v>
      </c>
      <c r="E491" t="s">
        <v>312</v>
      </c>
      <c r="F491" t="s">
        <v>313</v>
      </c>
      <c r="G491" t="s">
        <v>1812</v>
      </c>
      <c r="H491" s="116">
        <f t="shared" si="37"/>
        <v>1</v>
      </c>
      <c r="I491" t="s">
        <v>221</v>
      </c>
      <c r="J491" t="s">
        <v>220</v>
      </c>
      <c r="N491" t="s">
        <v>200</v>
      </c>
      <c r="O491" s="116">
        <f t="shared" si="38"/>
        <v>2016</v>
      </c>
      <c r="P491" s="116">
        <f t="shared" si="39"/>
        <v>5</v>
      </c>
    </row>
    <row r="492" spans="1:16" x14ac:dyDescent="0.2">
      <c r="A492" s="116" t="str">
        <f t="shared" si="41"/>
        <v>Henry Oppel</v>
      </c>
      <c r="B492" s="117">
        <v>42588</v>
      </c>
      <c r="C492" t="s">
        <v>687</v>
      </c>
      <c r="D492" s="140" t="s">
        <v>1806</v>
      </c>
      <c r="E492" s="140"/>
      <c r="F492" s="143" t="s">
        <v>1461</v>
      </c>
      <c r="G492" s="140" t="s">
        <v>1908</v>
      </c>
      <c r="H492" s="116">
        <f t="shared" si="37"/>
        <v>1</v>
      </c>
      <c r="I492" s="140" t="s">
        <v>221</v>
      </c>
      <c r="J492" s="140" t="s">
        <v>220</v>
      </c>
      <c r="K492" s="140"/>
      <c r="L492" s="140"/>
      <c r="M492" s="140"/>
      <c r="N492" s="140" t="s">
        <v>200</v>
      </c>
      <c r="O492" s="116">
        <f t="shared" si="38"/>
        <v>2016</v>
      </c>
      <c r="P492" s="116">
        <f t="shared" si="39"/>
        <v>8</v>
      </c>
    </row>
    <row r="493" spans="1:16" x14ac:dyDescent="0.2">
      <c r="A493" s="116" t="str">
        <f t="shared" si="41"/>
        <v>Henry Oppel</v>
      </c>
      <c r="B493" s="117">
        <v>42651</v>
      </c>
      <c r="C493" t="s">
        <v>476</v>
      </c>
      <c r="D493" t="s">
        <v>2033</v>
      </c>
      <c r="F493" t="s">
        <v>2026</v>
      </c>
      <c r="G493" t="s">
        <v>2034</v>
      </c>
      <c r="H493" s="116">
        <f t="shared" si="37"/>
        <v>1</v>
      </c>
      <c r="I493" t="s">
        <v>221</v>
      </c>
      <c r="J493" t="s">
        <v>220</v>
      </c>
      <c r="M493" t="s">
        <v>223</v>
      </c>
      <c r="N493" t="s">
        <v>200</v>
      </c>
      <c r="O493" s="116">
        <f t="shared" si="38"/>
        <v>2016</v>
      </c>
      <c r="P493" s="116">
        <f t="shared" si="39"/>
        <v>10</v>
      </c>
    </row>
    <row r="494" spans="1:16" x14ac:dyDescent="0.2">
      <c r="A494" s="116" t="str">
        <f t="shared" si="41"/>
        <v>Henry Oppel</v>
      </c>
      <c r="B494" s="117">
        <v>42651</v>
      </c>
      <c r="C494" t="s">
        <v>476</v>
      </c>
      <c r="D494" t="s">
        <v>2035</v>
      </c>
      <c r="F494" t="s">
        <v>2026</v>
      </c>
      <c r="G494" t="s">
        <v>2036</v>
      </c>
      <c r="H494" s="116">
        <f t="shared" si="37"/>
        <v>1</v>
      </c>
      <c r="I494" t="s">
        <v>221</v>
      </c>
      <c r="J494" t="s">
        <v>220</v>
      </c>
      <c r="M494" t="s">
        <v>223</v>
      </c>
      <c r="N494" t="s">
        <v>200</v>
      </c>
      <c r="O494" s="116">
        <f t="shared" si="38"/>
        <v>2016</v>
      </c>
      <c r="P494" s="116">
        <f t="shared" si="39"/>
        <v>10</v>
      </c>
    </row>
    <row r="495" spans="1:16" x14ac:dyDescent="0.2">
      <c r="A495" s="116" t="str">
        <f t="shared" si="41"/>
        <v>Henry Oppel</v>
      </c>
      <c r="B495" s="120">
        <v>41566</v>
      </c>
      <c r="C495" s="116" t="s">
        <v>353</v>
      </c>
      <c r="D495" s="116" t="s">
        <v>807</v>
      </c>
      <c r="E495" s="116" t="s">
        <v>418</v>
      </c>
      <c r="F495" s="116" t="s">
        <v>419</v>
      </c>
      <c r="G495" s="116" t="s">
        <v>808</v>
      </c>
      <c r="H495" s="116">
        <f t="shared" si="37"/>
        <v>1</v>
      </c>
      <c r="I495" s="116" t="s">
        <v>221</v>
      </c>
      <c r="J495" s="116" t="s">
        <v>220</v>
      </c>
      <c r="K495" s="116"/>
      <c r="L495" s="116"/>
      <c r="M495" s="116" t="s">
        <v>223</v>
      </c>
      <c r="N495" s="116" t="s">
        <v>317</v>
      </c>
      <c r="O495" s="116">
        <f t="shared" si="38"/>
        <v>2013</v>
      </c>
      <c r="P495" s="116">
        <f t="shared" si="39"/>
        <v>10</v>
      </c>
    </row>
    <row r="496" spans="1:16" x14ac:dyDescent="0.2">
      <c r="A496" s="116" t="str">
        <f t="shared" si="41"/>
        <v>Henry Oppel</v>
      </c>
      <c r="B496" s="120">
        <v>42140</v>
      </c>
      <c r="C496" s="116" t="s">
        <v>450</v>
      </c>
      <c r="D496" s="116" t="s">
        <v>809</v>
      </c>
      <c r="E496" s="116" t="s">
        <v>583</v>
      </c>
      <c r="F496" s="116" t="s">
        <v>343</v>
      </c>
      <c r="G496" s="116" t="s">
        <v>810</v>
      </c>
      <c r="H496" s="116">
        <f t="shared" si="37"/>
        <v>1</v>
      </c>
      <c r="I496" s="116" t="s">
        <v>221</v>
      </c>
      <c r="J496" s="116" t="s">
        <v>220</v>
      </c>
      <c r="K496" s="116">
        <v>5</v>
      </c>
      <c r="L496" s="116"/>
      <c r="M496" s="116" t="s">
        <v>223</v>
      </c>
      <c r="N496" s="116" t="s">
        <v>200</v>
      </c>
      <c r="O496" s="116">
        <f t="shared" si="38"/>
        <v>2015</v>
      </c>
      <c r="P496" s="116">
        <f t="shared" si="39"/>
        <v>5</v>
      </c>
    </row>
    <row r="497" spans="1:16" x14ac:dyDescent="0.2">
      <c r="A497" s="116" t="str">
        <f t="shared" si="41"/>
        <v>Henry Oppel</v>
      </c>
      <c r="B497" s="120">
        <v>41727</v>
      </c>
      <c r="C497" s="116" t="s">
        <v>361</v>
      </c>
      <c r="D497" s="116" t="s">
        <v>800</v>
      </c>
      <c r="E497" s="116" t="s">
        <v>363</v>
      </c>
      <c r="F497" s="116" t="s">
        <v>364</v>
      </c>
      <c r="G497" s="116" t="s">
        <v>811</v>
      </c>
      <c r="H497" s="116">
        <f t="shared" si="37"/>
        <v>1</v>
      </c>
      <c r="I497" s="116" t="s">
        <v>221</v>
      </c>
      <c r="J497" s="116" t="s">
        <v>220</v>
      </c>
      <c r="K497" s="116">
        <v>5</v>
      </c>
      <c r="L497" s="116"/>
      <c r="M497" s="116" t="s">
        <v>223</v>
      </c>
      <c r="N497" s="116" t="s">
        <v>317</v>
      </c>
      <c r="O497" s="116">
        <f t="shared" si="38"/>
        <v>2014</v>
      </c>
      <c r="P497" s="116">
        <f t="shared" si="39"/>
        <v>3</v>
      </c>
    </row>
    <row r="498" spans="1:16" x14ac:dyDescent="0.2">
      <c r="A498" s="116" t="str">
        <f t="shared" si="41"/>
        <v>Henry Oppel</v>
      </c>
      <c r="B498" s="120">
        <v>41734</v>
      </c>
      <c r="C498" s="116" t="s">
        <v>326</v>
      </c>
      <c r="D498" s="116" t="s">
        <v>652</v>
      </c>
      <c r="E498" s="116" t="s">
        <v>363</v>
      </c>
      <c r="F498" s="116" t="s">
        <v>624</v>
      </c>
      <c r="G498" s="116" t="s">
        <v>811</v>
      </c>
      <c r="H498" s="116">
        <f t="shared" si="37"/>
        <v>2</v>
      </c>
      <c r="I498" s="116" t="s">
        <v>221</v>
      </c>
      <c r="J498" s="116" t="s">
        <v>220</v>
      </c>
      <c r="K498" s="116">
        <v>5</v>
      </c>
      <c r="L498" s="116"/>
      <c r="M498" s="116" t="s">
        <v>223</v>
      </c>
      <c r="N498" s="116" t="s">
        <v>317</v>
      </c>
      <c r="O498" s="116">
        <f t="shared" si="38"/>
        <v>2014</v>
      </c>
      <c r="P498" s="116">
        <f t="shared" si="39"/>
        <v>4</v>
      </c>
    </row>
    <row r="499" spans="1:16" x14ac:dyDescent="0.2">
      <c r="A499" s="116" t="str">
        <f t="shared" si="41"/>
        <v>Henry Oppel</v>
      </c>
      <c r="B499" s="120">
        <v>41741</v>
      </c>
      <c r="C499" s="116" t="s">
        <v>367</v>
      </c>
      <c r="D499" s="116" t="s">
        <v>802</v>
      </c>
      <c r="E499" s="116" t="s">
        <v>721</v>
      </c>
      <c r="F499" s="116" t="s">
        <v>722</v>
      </c>
      <c r="G499" s="116" t="s">
        <v>811</v>
      </c>
      <c r="H499" s="116">
        <f t="shared" si="37"/>
        <v>3</v>
      </c>
      <c r="I499" s="116" t="s">
        <v>221</v>
      </c>
      <c r="J499" s="116" t="s">
        <v>220</v>
      </c>
      <c r="K499" s="116">
        <v>5</v>
      </c>
      <c r="L499" s="116"/>
      <c r="M499" s="116" t="s">
        <v>223</v>
      </c>
      <c r="N499" s="116" t="s">
        <v>479</v>
      </c>
      <c r="O499" s="116">
        <f t="shared" si="38"/>
        <v>2014</v>
      </c>
      <c r="P499" s="116">
        <f t="shared" si="39"/>
        <v>4</v>
      </c>
    </row>
    <row r="500" spans="1:16" x14ac:dyDescent="0.2">
      <c r="A500" s="116" t="str">
        <f t="shared" si="41"/>
        <v>Henry Oppel</v>
      </c>
      <c r="B500" s="120">
        <v>41741</v>
      </c>
      <c r="C500" s="116" t="s">
        <v>367</v>
      </c>
      <c r="D500" s="116" t="s">
        <v>802</v>
      </c>
      <c r="E500" s="116" t="s">
        <v>812</v>
      </c>
      <c r="F500" s="116" t="s">
        <v>813</v>
      </c>
      <c r="G500" s="116" t="s">
        <v>811</v>
      </c>
      <c r="H500" s="116">
        <f t="shared" si="37"/>
        <v>4</v>
      </c>
      <c r="I500" s="116" t="s">
        <v>221</v>
      </c>
      <c r="J500" s="116" t="s">
        <v>220</v>
      </c>
      <c r="K500" s="116">
        <v>5</v>
      </c>
      <c r="L500" s="116"/>
      <c r="M500" s="116" t="s">
        <v>223</v>
      </c>
      <c r="N500" s="116" t="s">
        <v>479</v>
      </c>
      <c r="O500" s="116">
        <f t="shared" si="38"/>
        <v>2014</v>
      </c>
      <c r="P500" s="116">
        <f t="shared" si="39"/>
        <v>4</v>
      </c>
    </row>
    <row r="501" spans="1:16" x14ac:dyDescent="0.2">
      <c r="A501" s="116" t="str">
        <f t="shared" si="41"/>
        <v>Henry Oppel</v>
      </c>
      <c r="B501" s="120">
        <v>41769</v>
      </c>
      <c r="C501" s="116" t="s">
        <v>350</v>
      </c>
      <c r="D501" s="116" t="s">
        <v>814</v>
      </c>
      <c r="E501" s="116"/>
      <c r="F501" s="116" t="s">
        <v>375</v>
      </c>
      <c r="G501" s="116" t="s">
        <v>811</v>
      </c>
      <c r="H501" s="116">
        <f t="shared" si="37"/>
        <v>5</v>
      </c>
      <c r="I501" s="116"/>
      <c r="J501" s="116" t="s">
        <v>131</v>
      </c>
      <c r="K501" s="116"/>
      <c r="L501" s="116"/>
      <c r="M501" s="116"/>
      <c r="N501" s="116" t="s">
        <v>317</v>
      </c>
      <c r="O501" s="116">
        <f t="shared" si="38"/>
        <v>2014</v>
      </c>
      <c r="P501" s="116">
        <f t="shared" si="39"/>
        <v>5</v>
      </c>
    </row>
    <row r="502" spans="1:16" x14ac:dyDescent="0.2">
      <c r="A502" s="116" t="str">
        <f t="shared" si="41"/>
        <v>Henry Oppel</v>
      </c>
      <c r="B502" s="120">
        <v>41776</v>
      </c>
      <c r="C502" s="116" t="s">
        <v>426</v>
      </c>
      <c r="D502" s="116" t="s">
        <v>815</v>
      </c>
      <c r="E502" s="116"/>
      <c r="F502" s="116" t="s">
        <v>313</v>
      </c>
      <c r="G502" s="116" t="s">
        <v>811</v>
      </c>
      <c r="H502" s="116">
        <f t="shared" si="37"/>
        <v>6</v>
      </c>
      <c r="I502" s="116"/>
      <c r="J502" s="116" t="s">
        <v>131</v>
      </c>
      <c r="K502" s="116"/>
      <c r="L502" s="116"/>
      <c r="M502" s="116"/>
      <c r="N502" s="116" t="s">
        <v>317</v>
      </c>
      <c r="O502" s="116">
        <f t="shared" si="38"/>
        <v>2014</v>
      </c>
      <c r="P502" s="116">
        <f t="shared" si="39"/>
        <v>5</v>
      </c>
    </row>
    <row r="503" spans="1:16" x14ac:dyDescent="0.2">
      <c r="A503" s="116" t="str">
        <f t="shared" si="41"/>
        <v>Henry Oppel</v>
      </c>
      <c r="B503" s="120">
        <v>41482</v>
      </c>
      <c r="C503" s="116" t="s">
        <v>399</v>
      </c>
      <c r="D503" s="116" t="s">
        <v>395</v>
      </c>
      <c r="E503" s="116" t="s">
        <v>401</v>
      </c>
      <c r="F503" s="116" t="s">
        <v>313</v>
      </c>
      <c r="G503" s="116" t="s">
        <v>816</v>
      </c>
      <c r="H503" s="116">
        <f t="shared" si="37"/>
        <v>1</v>
      </c>
      <c r="I503" s="116" t="s">
        <v>221</v>
      </c>
      <c r="J503" s="116" t="s">
        <v>220</v>
      </c>
      <c r="K503" s="116"/>
      <c r="L503" s="116"/>
      <c r="M503" s="116" t="s">
        <v>817</v>
      </c>
      <c r="N503" s="116" t="s">
        <v>317</v>
      </c>
      <c r="O503" s="116">
        <f t="shared" si="38"/>
        <v>2013</v>
      </c>
      <c r="P503" s="116">
        <f t="shared" si="39"/>
        <v>7</v>
      </c>
    </row>
    <row r="504" spans="1:16" x14ac:dyDescent="0.2">
      <c r="A504" s="116" t="str">
        <f t="shared" si="41"/>
        <v>Henry Oppel</v>
      </c>
      <c r="B504" s="120">
        <v>42154</v>
      </c>
      <c r="C504" s="116" t="s">
        <v>439</v>
      </c>
      <c r="D504" s="116" t="s">
        <v>327</v>
      </c>
      <c r="E504" s="116" t="s">
        <v>441</v>
      </c>
      <c r="F504" s="116" t="s">
        <v>442</v>
      </c>
      <c r="G504" s="116" t="s">
        <v>818</v>
      </c>
      <c r="H504" s="116">
        <f t="shared" si="37"/>
        <v>1</v>
      </c>
      <c r="I504" s="116" t="s">
        <v>221</v>
      </c>
      <c r="J504" s="116" t="s">
        <v>220</v>
      </c>
      <c r="K504" s="116">
        <v>5</v>
      </c>
      <c r="L504" s="116"/>
      <c r="M504" s="116" t="s">
        <v>223</v>
      </c>
      <c r="N504" s="116" t="s">
        <v>200</v>
      </c>
      <c r="O504" s="116">
        <f t="shared" si="38"/>
        <v>2015</v>
      </c>
      <c r="P504" s="116">
        <f t="shared" si="39"/>
        <v>5</v>
      </c>
    </row>
    <row r="505" spans="1:16" x14ac:dyDescent="0.2">
      <c r="A505" s="116" t="str">
        <f t="shared" si="41"/>
        <v>Henry Oppel</v>
      </c>
      <c r="B505" s="120">
        <v>42154</v>
      </c>
      <c r="C505" s="116" t="s">
        <v>439</v>
      </c>
      <c r="D505" s="116" t="s">
        <v>327</v>
      </c>
      <c r="E505" s="116" t="s">
        <v>733</v>
      </c>
      <c r="F505" s="116" t="s">
        <v>734</v>
      </c>
      <c r="G505" s="116" t="s">
        <v>818</v>
      </c>
      <c r="H505" s="116">
        <f t="shared" si="37"/>
        <v>2</v>
      </c>
      <c r="I505" s="116" t="s">
        <v>221</v>
      </c>
      <c r="J505" s="116" t="s">
        <v>220</v>
      </c>
      <c r="K505" s="116">
        <v>5</v>
      </c>
      <c r="L505" s="116"/>
      <c r="M505" s="116" t="s">
        <v>223</v>
      </c>
      <c r="N505" s="116" t="s">
        <v>200</v>
      </c>
      <c r="O505" s="116">
        <f t="shared" si="38"/>
        <v>2015</v>
      </c>
      <c r="P505" s="116">
        <f t="shared" si="39"/>
        <v>5</v>
      </c>
    </row>
    <row r="506" spans="1:16" x14ac:dyDescent="0.2">
      <c r="A506" s="116" t="str">
        <f t="shared" si="41"/>
        <v>Henry Oppel</v>
      </c>
      <c r="B506" s="120">
        <v>42238</v>
      </c>
      <c r="C506" s="116" t="s">
        <v>545</v>
      </c>
      <c r="D506" s="116" t="s">
        <v>1476</v>
      </c>
      <c r="E506" s="116"/>
      <c r="F506" s="116" t="s">
        <v>313</v>
      </c>
      <c r="G506" s="116" t="s">
        <v>818</v>
      </c>
      <c r="H506" s="116">
        <f t="shared" si="37"/>
        <v>3</v>
      </c>
      <c r="I506" s="116" t="s">
        <v>221</v>
      </c>
      <c r="J506" s="116" t="s">
        <v>220</v>
      </c>
      <c r="K506" s="116"/>
      <c r="L506" s="116"/>
      <c r="M506" s="116"/>
      <c r="N506" s="116" t="s">
        <v>200</v>
      </c>
      <c r="O506" s="116">
        <f t="shared" si="38"/>
        <v>2015</v>
      </c>
      <c r="P506" s="116">
        <f t="shared" si="39"/>
        <v>8</v>
      </c>
    </row>
    <row r="507" spans="1:16" x14ac:dyDescent="0.2">
      <c r="A507" s="116" t="str">
        <f t="shared" si="41"/>
        <v>Henry Oppel</v>
      </c>
      <c r="B507" s="117">
        <v>42560</v>
      </c>
      <c r="C507" t="s">
        <v>1857</v>
      </c>
      <c r="D507" t="s">
        <v>1858</v>
      </c>
      <c r="F507" t="s">
        <v>313</v>
      </c>
      <c r="G507" t="s">
        <v>1870</v>
      </c>
      <c r="H507" s="116">
        <f t="shared" si="37"/>
        <v>1</v>
      </c>
      <c r="I507" t="s">
        <v>221</v>
      </c>
      <c r="J507" t="s">
        <v>220</v>
      </c>
      <c r="N507" t="s">
        <v>200</v>
      </c>
      <c r="O507" s="116">
        <f t="shared" si="38"/>
        <v>2016</v>
      </c>
      <c r="P507" s="116">
        <f t="shared" si="39"/>
        <v>7</v>
      </c>
    </row>
    <row r="508" spans="1:16" x14ac:dyDescent="0.2">
      <c r="A508" s="116" t="str">
        <f t="shared" si="41"/>
        <v>Henry Oppel</v>
      </c>
      <c r="B508" s="120">
        <v>42105</v>
      </c>
      <c r="C508" s="116" t="s">
        <v>513</v>
      </c>
      <c r="D508" s="116" t="s">
        <v>819</v>
      </c>
      <c r="E508" s="116"/>
      <c r="F508" s="116" t="s">
        <v>313</v>
      </c>
      <c r="G508" s="116" t="s">
        <v>820</v>
      </c>
      <c r="H508" s="116">
        <f t="shared" si="37"/>
        <v>1</v>
      </c>
      <c r="I508" s="116" t="s">
        <v>221</v>
      </c>
      <c r="J508" s="116" t="s">
        <v>220</v>
      </c>
      <c r="K508" s="116">
        <v>5</v>
      </c>
      <c r="L508" s="116"/>
      <c r="M508" s="116"/>
      <c r="N508" s="116" t="s">
        <v>200</v>
      </c>
      <c r="O508" s="116">
        <f t="shared" si="38"/>
        <v>2015</v>
      </c>
      <c r="P508" s="116">
        <f t="shared" si="39"/>
        <v>4</v>
      </c>
    </row>
    <row r="509" spans="1:16" x14ac:dyDescent="0.2">
      <c r="A509" s="116" t="str">
        <f t="shared" si="41"/>
        <v>Henry Oppel</v>
      </c>
      <c r="B509" s="120">
        <v>42175</v>
      </c>
      <c r="C509" s="116" t="s">
        <v>562</v>
      </c>
      <c r="D509" s="116" t="s">
        <v>1450</v>
      </c>
      <c r="E509" s="116" t="s">
        <v>564</v>
      </c>
      <c r="F509" s="116" t="s">
        <v>313</v>
      </c>
      <c r="G509" s="116" t="s">
        <v>820</v>
      </c>
      <c r="H509" s="116">
        <f t="shared" si="37"/>
        <v>2</v>
      </c>
      <c r="I509" s="116" t="s">
        <v>221</v>
      </c>
      <c r="J509" s="116" t="s">
        <v>220</v>
      </c>
      <c r="K509" s="116">
        <v>5</v>
      </c>
      <c r="L509" s="116"/>
      <c r="M509" s="116" t="s">
        <v>223</v>
      </c>
      <c r="N509" s="116" t="s">
        <v>200</v>
      </c>
      <c r="O509" s="116">
        <f t="shared" si="38"/>
        <v>2015</v>
      </c>
      <c r="P509" s="116">
        <f t="shared" si="39"/>
        <v>6</v>
      </c>
    </row>
    <row r="510" spans="1:16" x14ac:dyDescent="0.2">
      <c r="A510" s="116" t="str">
        <f t="shared" si="41"/>
        <v>Henry Oppel</v>
      </c>
      <c r="B510" s="117">
        <v>42315</v>
      </c>
      <c r="C510" t="s">
        <v>336</v>
      </c>
      <c r="D510" t="s">
        <v>1630</v>
      </c>
      <c r="F510" t="s">
        <v>313</v>
      </c>
      <c r="G510" t="s">
        <v>820</v>
      </c>
      <c r="H510" s="116">
        <f t="shared" si="37"/>
        <v>3</v>
      </c>
      <c r="I510" t="s">
        <v>221</v>
      </c>
      <c r="J510" t="s">
        <v>220</v>
      </c>
      <c r="M510" t="s">
        <v>223</v>
      </c>
      <c r="N510" t="s">
        <v>200</v>
      </c>
      <c r="O510" s="116">
        <f t="shared" si="38"/>
        <v>2015</v>
      </c>
      <c r="P510" s="116">
        <f t="shared" si="39"/>
        <v>11</v>
      </c>
    </row>
    <row r="511" spans="1:16" x14ac:dyDescent="0.2">
      <c r="A511" s="116" t="str">
        <f t="shared" si="41"/>
        <v>Henry Oppel</v>
      </c>
      <c r="B511" s="117">
        <v>42434</v>
      </c>
      <c r="C511" s="116" t="s">
        <v>524</v>
      </c>
      <c r="D511" t="s">
        <v>602</v>
      </c>
      <c r="F511" t="s">
        <v>1705</v>
      </c>
      <c r="G511" t="s">
        <v>820</v>
      </c>
      <c r="H511" s="116">
        <f t="shared" si="37"/>
        <v>4</v>
      </c>
      <c r="I511" t="s">
        <v>221</v>
      </c>
      <c r="J511" t="s">
        <v>220</v>
      </c>
      <c r="M511" t="s">
        <v>223</v>
      </c>
      <c r="N511" t="s">
        <v>200</v>
      </c>
      <c r="O511" s="116">
        <f t="shared" si="38"/>
        <v>2016</v>
      </c>
      <c r="P511" s="116">
        <f t="shared" si="39"/>
        <v>3</v>
      </c>
    </row>
    <row r="512" spans="1:16" x14ac:dyDescent="0.2">
      <c r="A512" s="116" t="str">
        <f t="shared" ref="A512:A543" si="42">IF(I512="",TRIM(J512),CONCATENATE(TRIM(J512)," ",TRIM(I512)))</f>
        <v>Henry Oppel</v>
      </c>
      <c r="B512" s="120">
        <v>41734</v>
      </c>
      <c r="C512" s="116" t="s">
        <v>326</v>
      </c>
      <c r="D512" s="116" t="s">
        <v>623</v>
      </c>
      <c r="E512" s="116" t="s">
        <v>312</v>
      </c>
      <c r="F512" s="116" t="s">
        <v>329</v>
      </c>
      <c r="G512" s="116" t="s">
        <v>821</v>
      </c>
      <c r="H512" s="116">
        <f t="shared" si="37"/>
        <v>1</v>
      </c>
      <c r="I512" s="116" t="s">
        <v>221</v>
      </c>
      <c r="J512" s="116" t="s">
        <v>220</v>
      </c>
      <c r="K512" s="116">
        <v>5</v>
      </c>
      <c r="L512" s="116"/>
      <c r="M512" s="116" t="s">
        <v>223</v>
      </c>
      <c r="N512" s="116" t="s">
        <v>317</v>
      </c>
      <c r="O512" s="116">
        <f t="shared" si="38"/>
        <v>2014</v>
      </c>
      <c r="P512" s="116">
        <f t="shared" si="39"/>
        <v>4</v>
      </c>
    </row>
    <row r="513" spans="1:16" x14ac:dyDescent="0.2">
      <c r="A513" s="116" t="str">
        <f t="shared" si="42"/>
        <v>Henry Oppel</v>
      </c>
      <c r="B513" s="117">
        <v>42637</v>
      </c>
      <c r="C513" t="s">
        <v>345</v>
      </c>
      <c r="D513" t="s">
        <v>1965</v>
      </c>
      <c r="F513" t="s">
        <v>313</v>
      </c>
      <c r="G513" t="s">
        <v>1978</v>
      </c>
      <c r="H513" s="116">
        <f t="shared" si="37"/>
        <v>1</v>
      </c>
      <c r="I513" t="s">
        <v>221</v>
      </c>
      <c r="J513" t="s">
        <v>220</v>
      </c>
      <c r="M513" t="s">
        <v>223</v>
      </c>
      <c r="N513" t="s">
        <v>200</v>
      </c>
      <c r="O513" s="116">
        <f t="shared" si="38"/>
        <v>2016</v>
      </c>
      <c r="P513" s="116">
        <f t="shared" si="39"/>
        <v>9</v>
      </c>
    </row>
    <row r="514" spans="1:16" x14ac:dyDescent="0.2">
      <c r="A514" s="116" t="str">
        <f t="shared" si="42"/>
        <v>Henry Oppel</v>
      </c>
      <c r="B514" s="120">
        <v>41552</v>
      </c>
      <c r="C514" s="116" t="s">
        <v>310</v>
      </c>
      <c r="D514" s="116" t="s">
        <v>311</v>
      </c>
      <c r="E514" s="116" t="s">
        <v>312</v>
      </c>
      <c r="F514" s="116" t="s">
        <v>313</v>
      </c>
      <c r="G514" s="116" t="s">
        <v>822</v>
      </c>
      <c r="H514" s="116">
        <f t="shared" ref="H514:H577" si="43">IF(TRIM(G514)=TRIM(G513),H513+1,1)</f>
        <v>1</v>
      </c>
      <c r="I514" s="116" t="s">
        <v>221</v>
      </c>
      <c r="J514" s="116" t="s">
        <v>220</v>
      </c>
      <c r="K514" s="116"/>
      <c r="L514" s="116"/>
      <c r="M514" s="116" t="s">
        <v>223</v>
      </c>
      <c r="N514" s="116" t="s">
        <v>317</v>
      </c>
      <c r="O514" s="116">
        <f t="shared" ref="O514:O577" si="44">YEAR(B514)</f>
        <v>2013</v>
      </c>
      <c r="P514" s="116">
        <f t="shared" ref="P514:P577" si="45">MONTH(B514)</f>
        <v>10</v>
      </c>
    </row>
    <row r="515" spans="1:16" x14ac:dyDescent="0.2">
      <c r="A515" s="116" t="str">
        <f t="shared" si="42"/>
        <v>Henry Oppel</v>
      </c>
      <c r="B515" s="120">
        <v>41846</v>
      </c>
      <c r="C515" s="116" t="s">
        <v>549</v>
      </c>
      <c r="D515" s="116" t="s">
        <v>823</v>
      </c>
      <c r="E515" s="116"/>
      <c r="F515" s="116" t="s">
        <v>313</v>
      </c>
      <c r="G515" s="116" t="s">
        <v>822</v>
      </c>
      <c r="H515" s="116">
        <f t="shared" si="43"/>
        <v>2</v>
      </c>
      <c r="I515" s="116" t="s">
        <v>221</v>
      </c>
      <c r="J515" s="116" t="s">
        <v>220</v>
      </c>
      <c r="K515" s="116"/>
      <c r="L515" s="116"/>
      <c r="M515" s="116" t="s">
        <v>223</v>
      </c>
      <c r="N515" s="116" t="s">
        <v>317</v>
      </c>
      <c r="O515" s="116">
        <f t="shared" si="44"/>
        <v>2014</v>
      </c>
      <c r="P515" s="116">
        <f t="shared" si="45"/>
        <v>7</v>
      </c>
    </row>
    <row r="516" spans="1:16" x14ac:dyDescent="0.2">
      <c r="A516" s="116" t="str">
        <f t="shared" si="42"/>
        <v>Henry Oppel</v>
      </c>
      <c r="B516" s="120">
        <v>42182</v>
      </c>
      <c r="C516" s="116" t="s">
        <v>1453</v>
      </c>
      <c r="D516" s="116" t="s">
        <v>1474</v>
      </c>
      <c r="E516" s="116" t="s">
        <v>312</v>
      </c>
      <c r="F516" s="116" t="s">
        <v>313</v>
      </c>
      <c r="G516" s="116" t="s">
        <v>822</v>
      </c>
      <c r="H516" s="116">
        <f t="shared" si="43"/>
        <v>3</v>
      </c>
      <c r="I516" s="116" t="s">
        <v>221</v>
      </c>
      <c r="J516" s="116" t="s">
        <v>220</v>
      </c>
      <c r="K516" s="116">
        <v>5</v>
      </c>
      <c r="L516" s="116"/>
      <c r="M516" s="116" t="s">
        <v>223</v>
      </c>
      <c r="N516" s="116" t="s">
        <v>200</v>
      </c>
      <c r="O516" s="116">
        <f t="shared" si="44"/>
        <v>2015</v>
      </c>
      <c r="P516" s="116">
        <f t="shared" si="45"/>
        <v>6</v>
      </c>
    </row>
    <row r="517" spans="1:16" x14ac:dyDescent="0.2">
      <c r="A517" s="116" t="str">
        <f t="shared" si="42"/>
        <v>Henry Oppel</v>
      </c>
      <c r="B517" s="117">
        <v>42504</v>
      </c>
      <c r="C517" t="s">
        <v>470</v>
      </c>
      <c r="D517" t="s">
        <v>1813</v>
      </c>
      <c r="F517" t="s">
        <v>313</v>
      </c>
      <c r="G517" t="s">
        <v>1814</v>
      </c>
      <c r="H517" s="116">
        <f t="shared" si="43"/>
        <v>1</v>
      </c>
      <c r="I517" t="s">
        <v>221</v>
      </c>
      <c r="J517" t="s">
        <v>220</v>
      </c>
      <c r="M517" t="s">
        <v>223</v>
      </c>
      <c r="N517" t="s">
        <v>200</v>
      </c>
      <c r="O517" s="116">
        <f t="shared" si="44"/>
        <v>2016</v>
      </c>
      <c r="P517" s="116">
        <f t="shared" si="45"/>
        <v>5</v>
      </c>
    </row>
    <row r="518" spans="1:16" x14ac:dyDescent="0.2">
      <c r="A518" s="116" t="str">
        <f t="shared" si="42"/>
        <v>Henry Oppel</v>
      </c>
      <c r="B518" s="120">
        <v>42077</v>
      </c>
      <c r="C518" s="116" t="s">
        <v>326</v>
      </c>
      <c r="D518" s="116" t="s">
        <v>453</v>
      </c>
      <c r="E518" s="116" t="s">
        <v>328</v>
      </c>
      <c r="F518" s="116" t="s">
        <v>329</v>
      </c>
      <c r="G518" s="116" t="s">
        <v>824</v>
      </c>
      <c r="H518" s="116">
        <f t="shared" si="43"/>
        <v>1</v>
      </c>
      <c r="I518" s="116" t="s">
        <v>221</v>
      </c>
      <c r="J518" s="116" t="s">
        <v>220</v>
      </c>
      <c r="K518" s="116">
        <v>5</v>
      </c>
      <c r="L518" s="116"/>
      <c r="M518" s="116" t="s">
        <v>223</v>
      </c>
      <c r="N518" s="116" t="s">
        <v>200</v>
      </c>
      <c r="O518" s="116">
        <f t="shared" si="44"/>
        <v>2015</v>
      </c>
      <c r="P518" s="116">
        <f t="shared" si="45"/>
        <v>3</v>
      </c>
    </row>
    <row r="519" spans="1:16" x14ac:dyDescent="0.2">
      <c r="A519" s="116" t="str">
        <f t="shared" si="42"/>
        <v>Henry Oppel</v>
      </c>
      <c r="B519" s="120">
        <v>42133</v>
      </c>
      <c r="C519" s="116" t="s">
        <v>426</v>
      </c>
      <c r="D519" s="116" t="s">
        <v>395</v>
      </c>
      <c r="E519" s="116" t="s">
        <v>363</v>
      </c>
      <c r="F519" s="116" t="s">
        <v>364</v>
      </c>
      <c r="G519" s="116" t="s">
        <v>825</v>
      </c>
      <c r="H519" s="116">
        <f t="shared" si="43"/>
        <v>1</v>
      </c>
      <c r="I519" s="116" t="s">
        <v>221</v>
      </c>
      <c r="J519" s="116" t="s">
        <v>220</v>
      </c>
      <c r="K519" s="116">
        <v>5</v>
      </c>
      <c r="L519" s="116"/>
      <c r="M519" s="116" t="s">
        <v>223</v>
      </c>
      <c r="N519" s="116" t="s">
        <v>200</v>
      </c>
      <c r="O519" s="116">
        <f t="shared" si="44"/>
        <v>2015</v>
      </c>
      <c r="P519" s="116">
        <f t="shared" si="45"/>
        <v>5</v>
      </c>
    </row>
    <row r="520" spans="1:16" x14ac:dyDescent="0.2">
      <c r="A520" s="116" t="str">
        <f t="shared" si="42"/>
        <v>Henry Oppel</v>
      </c>
      <c r="B520" s="120">
        <v>42140</v>
      </c>
      <c r="C520" s="116" t="s">
        <v>450</v>
      </c>
      <c r="D520" s="116" t="s">
        <v>456</v>
      </c>
      <c r="E520" s="116" t="s">
        <v>583</v>
      </c>
      <c r="F520" s="116" t="s">
        <v>343</v>
      </c>
      <c r="G520" s="116" t="s">
        <v>825</v>
      </c>
      <c r="H520" s="116">
        <f t="shared" si="43"/>
        <v>2</v>
      </c>
      <c r="I520" s="116" t="s">
        <v>221</v>
      </c>
      <c r="J520" s="116" t="s">
        <v>220</v>
      </c>
      <c r="K520" s="116">
        <v>5</v>
      </c>
      <c r="L520" s="116"/>
      <c r="M520" s="116" t="s">
        <v>223</v>
      </c>
      <c r="N520" s="116" t="s">
        <v>200</v>
      </c>
      <c r="O520" s="116">
        <f t="shared" si="44"/>
        <v>2015</v>
      </c>
      <c r="P520" s="116">
        <f t="shared" si="45"/>
        <v>5</v>
      </c>
    </row>
    <row r="521" spans="1:16" x14ac:dyDescent="0.2">
      <c r="A521" s="116" t="str">
        <f t="shared" si="42"/>
        <v>Henry Oppel</v>
      </c>
      <c r="B521" s="120">
        <v>42175</v>
      </c>
      <c r="C521" s="116" t="s">
        <v>562</v>
      </c>
      <c r="D521" s="116" t="s">
        <v>1450</v>
      </c>
      <c r="E521" s="116" t="s">
        <v>363</v>
      </c>
      <c r="F521" s="116" t="s">
        <v>364</v>
      </c>
      <c r="G521" s="116" t="s">
        <v>825</v>
      </c>
      <c r="H521" s="116">
        <f t="shared" si="43"/>
        <v>3</v>
      </c>
      <c r="I521" s="116" t="s">
        <v>221</v>
      </c>
      <c r="J521" s="116" t="s">
        <v>220</v>
      </c>
      <c r="K521" s="116">
        <v>5</v>
      </c>
      <c r="L521" s="116"/>
      <c r="M521" s="116" t="s">
        <v>223</v>
      </c>
      <c r="N521" s="116" t="s">
        <v>200</v>
      </c>
      <c r="O521" s="116">
        <f t="shared" si="44"/>
        <v>2015</v>
      </c>
      <c r="P521" s="116">
        <f t="shared" si="45"/>
        <v>6</v>
      </c>
    </row>
    <row r="522" spans="1:16" x14ac:dyDescent="0.2">
      <c r="A522" s="116" t="str">
        <f t="shared" si="42"/>
        <v>Henry Oppel</v>
      </c>
      <c r="B522" s="117">
        <v>42651</v>
      </c>
      <c r="C522" t="s">
        <v>476</v>
      </c>
      <c r="D522" t="s">
        <v>603</v>
      </c>
      <c r="F522" t="s">
        <v>2026</v>
      </c>
      <c r="G522" t="s">
        <v>825</v>
      </c>
      <c r="H522" s="116">
        <f t="shared" si="43"/>
        <v>4</v>
      </c>
      <c r="I522" t="s">
        <v>221</v>
      </c>
      <c r="J522" t="s">
        <v>220</v>
      </c>
      <c r="M522" t="s">
        <v>223</v>
      </c>
      <c r="N522" t="s">
        <v>200</v>
      </c>
      <c r="O522" s="116">
        <f t="shared" si="44"/>
        <v>2016</v>
      </c>
      <c r="P522" s="116">
        <f t="shared" si="45"/>
        <v>10</v>
      </c>
    </row>
    <row r="523" spans="1:16" x14ac:dyDescent="0.2">
      <c r="A523" s="116" t="str">
        <f t="shared" si="42"/>
        <v>Henry Oppel</v>
      </c>
      <c r="B523" s="120">
        <v>42077</v>
      </c>
      <c r="C523" s="116" t="s">
        <v>326</v>
      </c>
      <c r="D523" s="116" t="s">
        <v>456</v>
      </c>
      <c r="E523" s="116" t="s">
        <v>328</v>
      </c>
      <c r="F523" s="116" t="s">
        <v>329</v>
      </c>
      <c r="G523" s="116" t="s">
        <v>826</v>
      </c>
      <c r="H523" s="116">
        <f t="shared" si="43"/>
        <v>1</v>
      </c>
      <c r="I523" s="116" t="s">
        <v>221</v>
      </c>
      <c r="J523" s="116" t="s">
        <v>220</v>
      </c>
      <c r="K523" s="116">
        <v>5</v>
      </c>
      <c r="L523" s="116"/>
      <c r="M523" s="116" t="s">
        <v>223</v>
      </c>
      <c r="N523" s="116" t="s">
        <v>200</v>
      </c>
      <c r="O523" s="116">
        <f t="shared" si="44"/>
        <v>2015</v>
      </c>
      <c r="P523" s="116">
        <f t="shared" si="45"/>
        <v>3</v>
      </c>
    </row>
    <row r="524" spans="1:16" x14ac:dyDescent="0.2">
      <c r="A524" s="116" t="str">
        <f t="shared" si="42"/>
        <v>Henry Oppel</v>
      </c>
      <c r="B524" s="120">
        <v>42105</v>
      </c>
      <c r="C524" s="116" t="s">
        <v>513</v>
      </c>
      <c r="D524" s="116" t="s">
        <v>819</v>
      </c>
      <c r="E524" s="116"/>
      <c r="F524" s="116" t="s">
        <v>313</v>
      </c>
      <c r="G524" s="116" t="s">
        <v>826</v>
      </c>
      <c r="H524" s="116">
        <f t="shared" si="43"/>
        <v>2</v>
      </c>
      <c r="I524" s="116" t="s">
        <v>221</v>
      </c>
      <c r="J524" s="116" t="s">
        <v>220</v>
      </c>
      <c r="K524" s="116">
        <v>5</v>
      </c>
      <c r="L524" s="116"/>
      <c r="M524" s="116"/>
      <c r="N524" s="116" t="s">
        <v>200</v>
      </c>
      <c r="O524" s="116">
        <f t="shared" si="44"/>
        <v>2015</v>
      </c>
      <c r="P524" s="116">
        <f t="shared" si="45"/>
        <v>4</v>
      </c>
    </row>
    <row r="525" spans="1:16" x14ac:dyDescent="0.2">
      <c r="A525" s="116" t="str">
        <f t="shared" si="42"/>
        <v>Henry Oppel</v>
      </c>
      <c r="B525" s="120">
        <v>42133</v>
      </c>
      <c r="C525" s="116" t="s">
        <v>426</v>
      </c>
      <c r="D525" s="116" t="s">
        <v>395</v>
      </c>
      <c r="E525" s="116" t="s">
        <v>312</v>
      </c>
      <c r="F525" s="116" t="s">
        <v>313</v>
      </c>
      <c r="G525" s="116" t="s">
        <v>826</v>
      </c>
      <c r="H525" s="116">
        <f t="shared" si="43"/>
        <v>3</v>
      </c>
      <c r="I525" s="116" t="s">
        <v>221</v>
      </c>
      <c r="J525" s="116" t="s">
        <v>220</v>
      </c>
      <c r="K525" s="116">
        <v>5</v>
      </c>
      <c r="L525" s="116"/>
      <c r="M525" s="116" t="s">
        <v>223</v>
      </c>
      <c r="N525" s="116" t="s">
        <v>200</v>
      </c>
      <c r="O525" s="116">
        <f t="shared" si="44"/>
        <v>2015</v>
      </c>
      <c r="P525" s="116">
        <f t="shared" si="45"/>
        <v>5</v>
      </c>
    </row>
    <row r="526" spans="1:16" x14ac:dyDescent="0.2">
      <c r="A526" s="116" t="str">
        <f t="shared" si="42"/>
        <v>Henry Oppel</v>
      </c>
      <c r="B526" s="120">
        <v>42175</v>
      </c>
      <c r="C526" s="116" t="s">
        <v>562</v>
      </c>
      <c r="D526" s="116" t="s">
        <v>1446</v>
      </c>
      <c r="E526" s="116" t="s">
        <v>564</v>
      </c>
      <c r="F526" s="116" t="s">
        <v>313</v>
      </c>
      <c r="G526" s="116" t="s">
        <v>1477</v>
      </c>
      <c r="H526" s="116">
        <f t="shared" si="43"/>
        <v>1</v>
      </c>
      <c r="I526" s="116" t="s">
        <v>221</v>
      </c>
      <c r="J526" s="116" t="s">
        <v>220</v>
      </c>
      <c r="K526" s="116">
        <v>5</v>
      </c>
      <c r="L526" s="116"/>
      <c r="M526" s="116" t="s">
        <v>223</v>
      </c>
      <c r="N526" s="116" t="s">
        <v>200</v>
      </c>
      <c r="O526" s="116">
        <f t="shared" si="44"/>
        <v>2015</v>
      </c>
      <c r="P526" s="116">
        <f t="shared" si="45"/>
        <v>6</v>
      </c>
    </row>
    <row r="527" spans="1:16" x14ac:dyDescent="0.2">
      <c r="A527" s="116" t="str">
        <f t="shared" si="42"/>
        <v>Henry Oppel</v>
      </c>
      <c r="B527" s="120">
        <v>42077</v>
      </c>
      <c r="C527" s="116" t="s">
        <v>326</v>
      </c>
      <c r="D527" s="116" t="s">
        <v>453</v>
      </c>
      <c r="E527" s="116" t="s">
        <v>328</v>
      </c>
      <c r="F527" s="116" t="s">
        <v>329</v>
      </c>
      <c r="G527" s="116" t="s">
        <v>827</v>
      </c>
      <c r="H527" s="116">
        <f t="shared" si="43"/>
        <v>1</v>
      </c>
      <c r="I527" s="116" t="s">
        <v>221</v>
      </c>
      <c r="J527" s="116" t="s">
        <v>220</v>
      </c>
      <c r="K527" s="116">
        <v>5</v>
      </c>
      <c r="L527" s="116"/>
      <c r="M527" s="116" t="s">
        <v>223</v>
      </c>
      <c r="N527" s="116" t="s">
        <v>200</v>
      </c>
      <c r="O527" s="116">
        <f t="shared" si="44"/>
        <v>2015</v>
      </c>
      <c r="P527" s="116">
        <f t="shared" si="45"/>
        <v>3</v>
      </c>
    </row>
    <row r="528" spans="1:16" x14ac:dyDescent="0.2">
      <c r="A528" s="116" t="str">
        <f t="shared" si="42"/>
        <v>Henry Oppel</v>
      </c>
      <c r="B528" s="120">
        <v>42091</v>
      </c>
      <c r="C528" s="116" t="s">
        <v>445</v>
      </c>
      <c r="D528" s="116" t="s">
        <v>640</v>
      </c>
      <c r="E528" s="116" t="s">
        <v>312</v>
      </c>
      <c r="F528" s="116" t="s">
        <v>446</v>
      </c>
      <c r="G528" s="116" t="s">
        <v>827</v>
      </c>
      <c r="H528" s="116">
        <f t="shared" si="43"/>
        <v>2</v>
      </c>
      <c r="I528" s="116" t="s">
        <v>221</v>
      </c>
      <c r="J528" s="116" t="s">
        <v>220</v>
      </c>
      <c r="K528" s="116">
        <v>5</v>
      </c>
      <c r="L528" s="116"/>
      <c r="M528" s="116" t="s">
        <v>223</v>
      </c>
      <c r="N528" s="116" t="s">
        <v>200</v>
      </c>
      <c r="O528" s="116">
        <f t="shared" si="44"/>
        <v>2015</v>
      </c>
      <c r="P528" s="116">
        <f t="shared" si="45"/>
        <v>3</v>
      </c>
    </row>
    <row r="529" spans="1:16" x14ac:dyDescent="0.2">
      <c r="A529" s="116" t="str">
        <f t="shared" si="42"/>
        <v>Henry Oppel</v>
      </c>
      <c r="B529" s="117">
        <v>42469</v>
      </c>
      <c r="C529" t="s">
        <v>1753</v>
      </c>
      <c r="D529" t="s">
        <v>603</v>
      </c>
      <c r="F529" t="s">
        <v>1461</v>
      </c>
      <c r="G529" t="s">
        <v>1763</v>
      </c>
      <c r="H529" s="116">
        <f t="shared" si="43"/>
        <v>1</v>
      </c>
      <c r="I529" t="s">
        <v>221</v>
      </c>
      <c r="J529" t="s">
        <v>220</v>
      </c>
      <c r="M529" t="s">
        <v>223</v>
      </c>
      <c r="N529" t="s">
        <v>200</v>
      </c>
      <c r="O529" s="116">
        <f t="shared" si="44"/>
        <v>2016</v>
      </c>
      <c r="P529" s="116">
        <f t="shared" si="45"/>
        <v>4</v>
      </c>
    </row>
    <row r="530" spans="1:16" x14ac:dyDescent="0.2">
      <c r="A530" s="116" t="str">
        <f t="shared" si="42"/>
        <v>Henry Oppel</v>
      </c>
      <c r="B530" s="117">
        <v>42511</v>
      </c>
      <c r="C530" t="s">
        <v>541</v>
      </c>
      <c r="D530" t="s">
        <v>602</v>
      </c>
      <c r="E530" t="s">
        <v>312</v>
      </c>
      <c r="F530" t="s">
        <v>313</v>
      </c>
      <c r="G530" t="s">
        <v>1763</v>
      </c>
      <c r="H530" s="116">
        <f t="shared" si="43"/>
        <v>2</v>
      </c>
      <c r="I530" t="s">
        <v>221</v>
      </c>
      <c r="J530" t="s">
        <v>220</v>
      </c>
      <c r="N530" t="s">
        <v>200</v>
      </c>
      <c r="O530" s="116">
        <f t="shared" si="44"/>
        <v>2016</v>
      </c>
      <c r="P530" s="116">
        <f t="shared" si="45"/>
        <v>5</v>
      </c>
    </row>
    <row r="531" spans="1:16" x14ac:dyDescent="0.2">
      <c r="A531" s="116" t="str">
        <f t="shared" si="42"/>
        <v>Henry Oppel</v>
      </c>
      <c r="B531" s="117">
        <v>42623</v>
      </c>
      <c r="C531" t="s">
        <v>1969</v>
      </c>
      <c r="D531" t="s">
        <v>1972</v>
      </c>
      <c r="F531" t="s">
        <v>1971</v>
      </c>
      <c r="G531" t="s">
        <v>1763</v>
      </c>
      <c r="H531" s="116">
        <f t="shared" si="43"/>
        <v>3</v>
      </c>
      <c r="I531" t="s">
        <v>221</v>
      </c>
      <c r="J531" t="s">
        <v>220</v>
      </c>
      <c r="M531" t="s">
        <v>223</v>
      </c>
      <c r="N531" t="s">
        <v>200</v>
      </c>
      <c r="O531" s="116">
        <f t="shared" si="44"/>
        <v>2016</v>
      </c>
      <c r="P531" s="116">
        <f t="shared" si="45"/>
        <v>9</v>
      </c>
    </row>
    <row r="532" spans="1:16" x14ac:dyDescent="0.2">
      <c r="A532" s="116" t="str">
        <f t="shared" si="42"/>
        <v>Henry Oppel</v>
      </c>
      <c r="B532" s="120">
        <v>42154</v>
      </c>
      <c r="C532" s="116" t="s">
        <v>439</v>
      </c>
      <c r="D532" s="116" t="s">
        <v>732</v>
      </c>
      <c r="E532" s="116" t="s">
        <v>733</v>
      </c>
      <c r="F532" s="116" t="s">
        <v>734</v>
      </c>
      <c r="G532" s="116" t="s">
        <v>828</v>
      </c>
      <c r="H532" s="116">
        <f t="shared" si="43"/>
        <v>1</v>
      </c>
      <c r="I532" s="116" t="s">
        <v>221</v>
      </c>
      <c r="J532" s="116" t="s">
        <v>220</v>
      </c>
      <c r="K532" s="116">
        <v>5</v>
      </c>
      <c r="L532" s="116"/>
      <c r="M532" s="116" t="s">
        <v>223</v>
      </c>
      <c r="N532" s="116" t="s">
        <v>200</v>
      </c>
      <c r="O532" s="116">
        <f t="shared" si="44"/>
        <v>2015</v>
      </c>
      <c r="P532" s="116">
        <f t="shared" si="45"/>
        <v>5</v>
      </c>
    </row>
    <row r="533" spans="1:16" x14ac:dyDescent="0.2">
      <c r="A533" s="116" t="str">
        <f t="shared" si="42"/>
        <v>Henry Oppel</v>
      </c>
      <c r="B533" s="120">
        <v>42154</v>
      </c>
      <c r="C533" s="116" t="s">
        <v>439</v>
      </c>
      <c r="D533" s="116" t="s">
        <v>732</v>
      </c>
      <c r="E533" s="116" t="s">
        <v>441</v>
      </c>
      <c r="F533" s="116" t="s">
        <v>442</v>
      </c>
      <c r="G533" s="116" t="s">
        <v>828</v>
      </c>
      <c r="H533" s="116">
        <f t="shared" si="43"/>
        <v>2</v>
      </c>
      <c r="I533" s="116" t="s">
        <v>221</v>
      </c>
      <c r="J533" s="116" t="s">
        <v>220</v>
      </c>
      <c r="K533" s="116">
        <v>5</v>
      </c>
      <c r="L533" s="116"/>
      <c r="M533" s="116" t="s">
        <v>223</v>
      </c>
      <c r="N533" s="116" t="s">
        <v>200</v>
      </c>
      <c r="O533" s="116">
        <f t="shared" si="44"/>
        <v>2015</v>
      </c>
      <c r="P533" s="116">
        <f t="shared" si="45"/>
        <v>5</v>
      </c>
    </row>
    <row r="534" spans="1:16" x14ac:dyDescent="0.2">
      <c r="A534" s="116" t="str">
        <f t="shared" si="42"/>
        <v>Henry Oppel</v>
      </c>
      <c r="B534" s="117">
        <v>42259</v>
      </c>
      <c r="C534" t="s">
        <v>520</v>
      </c>
      <c r="D534" s="118" t="s">
        <v>1557</v>
      </c>
      <c r="E534" s="118"/>
      <c r="F534" s="118" t="s">
        <v>313</v>
      </c>
      <c r="G534" s="118" t="s">
        <v>828</v>
      </c>
      <c r="H534" s="116">
        <f t="shared" si="43"/>
        <v>3</v>
      </c>
      <c r="I534" s="118" t="s">
        <v>221</v>
      </c>
      <c r="J534" s="118" t="s">
        <v>220</v>
      </c>
      <c r="K534" s="118"/>
      <c r="L534" s="118"/>
      <c r="M534" s="118"/>
      <c r="N534" s="118" t="s">
        <v>200</v>
      </c>
      <c r="O534" s="116">
        <f t="shared" si="44"/>
        <v>2015</v>
      </c>
      <c r="P534" s="116">
        <f t="shared" si="45"/>
        <v>9</v>
      </c>
    </row>
    <row r="535" spans="1:16" x14ac:dyDescent="0.2">
      <c r="A535" s="116" t="str">
        <f t="shared" si="42"/>
        <v>Henry Oppel</v>
      </c>
      <c r="B535" s="120">
        <v>42175</v>
      </c>
      <c r="C535" s="116" t="s">
        <v>562</v>
      </c>
      <c r="D535" s="116" t="s">
        <v>1471</v>
      </c>
      <c r="E535" s="116" t="s">
        <v>564</v>
      </c>
      <c r="F535" s="116" t="s">
        <v>313</v>
      </c>
      <c r="G535" s="116" t="s">
        <v>1478</v>
      </c>
      <c r="H535" s="116">
        <f t="shared" si="43"/>
        <v>1</v>
      </c>
      <c r="I535" s="116" t="s">
        <v>221</v>
      </c>
      <c r="J535" s="116" t="s">
        <v>220</v>
      </c>
      <c r="K535" s="116">
        <v>5</v>
      </c>
      <c r="L535" s="116"/>
      <c r="M535" s="116" t="s">
        <v>223</v>
      </c>
      <c r="N535" s="116" t="s">
        <v>200</v>
      </c>
      <c r="O535" s="116">
        <f t="shared" si="44"/>
        <v>2015</v>
      </c>
      <c r="P535" s="116">
        <f t="shared" si="45"/>
        <v>6</v>
      </c>
    </row>
    <row r="536" spans="1:16" x14ac:dyDescent="0.2">
      <c r="A536" s="116" t="str">
        <f t="shared" si="42"/>
        <v>Henry Oppel</v>
      </c>
      <c r="B536" s="117">
        <v>42469</v>
      </c>
      <c r="C536" t="s">
        <v>1753</v>
      </c>
      <c r="D536" t="s">
        <v>1756</v>
      </c>
      <c r="F536" t="s">
        <v>1461</v>
      </c>
      <c r="G536" t="s">
        <v>1478</v>
      </c>
      <c r="H536" s="116">
        <f t="shared" si="43"/>
        <v>2</v>
      </c>
      <c r="I536" t="s">
        <v>221</v>
      </c>
      <c r="J536" t="s">
        <v>220</v>
      </c>
      <c r="M536" t="s">
        <v>223</v>
      </c>
      <c r="N536" t="s">
        <v>200</v>
      </c>
      <c r="O536" s="116">
        <f t="shared" si="44"/>
        <v>2016</v>
      </c>
      <c r="P536" s="116">
        <f t="shared" si="45"/>
        <v>4</v>
      </c>
    </row>
    <row r="537" spans="1:16" x14ac:dyDescent="0.2">
      <c r="A537" s="116" t="str">
        <f t="shared" si="42"/>
        <v>Henry Oppel</v>
      </c>
      <c r="B537" s="117">
        <v>42259</v>
      </c>
      <c r="C537" t="s">
        <v>520</v>
      </c>
      <c r="D537" s="118" t="s">
        <v>1552</v>
      </c>
      <c r="E537" s="118"/>
      <c r="F537" s="118" t="s">
        <v>313</v>
      </c>
      <c r="G537" s="118" t="s">
        <v>1559</v>
      </c>
      <c r="H537" s="116">
        <f t="shared" si="43"/>
        <v>1</v>
      </c>
      <c r="I537" s="118" t="s">
        <v>221</v>
      </c>
      <c r="J537" s="118" t="s">
        <v>220</v>
      </c>
      <c r="K537" s="118"/>
      <c r="L537" s="118"/>
      <c r="M537" s="118"/>
      <c r="N537" s="118" t="s">
        <v>200</v>
      </c>
      <c r="O537" s="116">
        <f t="shared" si="44"/>
        <v>2015</v>
      </c>
      <c r="P537" s="116">
        <f t="shared" si="45"/>
        <v>9</v>
      </c>
    </row>
    <row r="538" spans="1:16" x14ac:dyDescent="0.2">
      <c r="A538" s="116" t="str">
        <f t="shared" si="42"/>
        <v>Henry Oppel</v>
      </c>
      <c r="B538" s="117">
        <v>42469</v>
      </c>
      <c r="C538" t="s">
        <v>1753</v>
      </c>
      <c r="D538" t="s">
        <v>1654</v>
      </c>
      <c r="F538" t="s">
        <v>1461</v>
      </c>
      <c r="G538" t="s">
        <v>1559</v>
      </c>
      <c r="H538" s="116">
        <f t="shared" si="43"/>
        <v>2</v>
      </c>
      <c r="I538" t="s">
        <v>221</v>
      </c>
      <c r="J538" t="s">
        <v>220</v>
      </c>
      <c r="M538" t="s">
        <v>223</v>
      </c>
      <c r="N538" t="s">
        <v>200</v>
      </c>
      <c r="O538" s="116">
        <f t="shared" si="44"/>
        <v>2016</v>
      </c>
      <c r="P538" s="116">
        <f t="shared" si="45"/>
        <v>4</v>
      </c>
    </row>
    <row r="539" spans="1:16" x14ac:dyDescent="0.2">
      <c r="A539" s="116" t="str">
        <f t="shared" si="42"/>
        <v>Henry Oppel</v>
      </c>
      <c r="B539" s="120">
        <v>42077</v>
      </c>
      <c r="C539" s="116" t="s">
        <v>326</v>
      </c>
      <c r="D539" s="116" t="s">
        <v>374</v>
      </c>
      <c r="E539" s="116" t="s">
        <v>328</v>
      </c>
      <c r="F539" s="116" t="s">
        <v>329</v>
      </c>
      <c r="G539" s="116" t="s">
        <v>829</v>
      </c>
      <c r="H539" s="116">
        <f t="shared" si="43"/>
        <v>1</v>
      </c>
      <c r="I539" s="116" t="s">
        <v>221</v>
      </c>
      <c r="J539" s="116" t="s">
        <v>220</v>
      </c>
      <c r="K539" s="116">
        <v>5</v>
      </c>
      <c r="L539" s="116"/>
      <c r="M539" s="116" t="s">
        <v>223</v>
      </c>
      <c r="N539" s="116" t="s">
        <v>200</v>
      </c>
      <c r="O539" s="116">
        <f t="shared" si="44"/>
        <v>2015</v>
      </c>
      <c r="P539" s="116">
        <f t="shared" si="45"/>
        <v>3</v>
      </c>
    </row>
    <row r="540" spans="1:16" x14ac:dyDescent="0.2">
      <c r="A540" s="116" t="str">
        <f t="shared" si="42"/>
        <v>Henry Oppel</v>
      </c>
      <c r="B540" s="120">
        <v>41566</v>
      </c>
      <c r="C540" s="116" t="s">
        <v>353</v>
      </c>
      <c r="D540" s="116" t="s">
        <v>354</v>
      </c>
      <c r="E540" s="116" t="s">
        <v>355</v>
      </c>
      <c r="F540" s="116" t="s">
        <v>356</v>
      </c>
      <c r="G540" s="116" t="s">
        <v>830</v>
      </c>
      <c r="H540" s="116">
        <f t="shared" si="43"/>
        <v>1</v>
      </c>
      <c r="I540" s="116" t="s">
        <v>221</v>
      </c>
      <c r="J540" s="116" t="s">
        <v>220</v>
      </c>
      <c r="K540" s="116"/>
      <c r="L540" s="116"/>
      <c r="M540" s="116" t="s">
        <v>223</v>
      </c>
      <c r="N540" s="116" t="s">
        <v>317</v>
      </c>
      <c r="O540" s="116">
        <f t="shared" si="44"/>
        <v>2013</v>
      </c>
      <c r="P540" s="116">
        <f t="shared" si="45"/>
        <v>10</v>
      </c>
    </row>
    <row r="541" spans="1:16" x14ac:dyDescent="0.2">
      <c r="A541" s="116" t="str">
        <f t="shared" si="42"/>
        <v>Henry Oppel</v>
      </c>
      <c r="B541" s="120">
        <v>41566</v>
      </c>
      <c r="C541" s="116" t="s">
        <v>353</v>
      </c>
      <c r="D541" s="116" t="s">
        <v>354</v>
      </c>
      <c r="E541" s="116" t="s">
        <v>379</v>
      </c>
      <c r="F541" s="116" t="s">
        <v>380</v>
      </c>
      <c r="G541" s="116" t="s">
        <v>830</v>
      </c>
      <c r="H541" s="116">
        <f t="shared" si="43"/>
        <v>2</v>
      </c>
      <c r="I541" s="116" t="s">
        <v>221</v>
      </c>
      <c r="J541" s="116" t="s">
        <v>220</v>
      </c>
      <c r="K541" s="116"/>
      <c r="L541" s="116"/>
      <c r="M541" s="116" t="s">
        <v>223</v>
      </c>
      <c r="N541" s="116" t="s">
        <v>317</v>
      </c>
      <c r="O541" s="116">
        <f t="shared" si="44"/>
        <v>2013</v>
      </c>
      <c r="P541" s="116">
        <f t="shared" si="45"/>
        <v>10</v>
      </c>
    </row>
    <row r="542" spans="1:16" x14ac:dyDescent="0.2">
      <c r="A542" s="116" t="str">
        <f t="shared" si="42"/>
        <v>Henry Oppel</v>
      </c>
      <c r="B542" s="120">
        <v>42154</v>
      </c>
      <c r="C542" s="116" t="s">
        <v>439</v>
      </c>
      <c r="D542" s="116" t="s">
        <v>732</v>
      </c>
      <c r="E542" s="116" t="s">
        <v>441</v>
      </c>
      <c r="F542" s="116" t="s">
        <v>442</v>
      </c>
      <c r="G542" s="116" t="s">
        <v>831</v>
      </c>
      <c r="H542" s="116">
        <f t="shared" si="43"/>
        <v>1</v>
      </c>
      <c r="I542" s="116" t="s">
        <v>221</v>
      </c>
      <c r="J542" s="116" t="s">
        <v>220</v>
      </c>
      <c r="K542" s="116">
        <v>5</v>
      </c>
      <c r="L542" s="116"/>
      <c r="M542" s="116" t="s">
        <v>223</v>
      </c>
      <c r="N542" s="116" t="s">
        <v>200</v>
      </c>
      <c r="O542" s="116">
        <f t="shared" si="44"/>
        <v>2015</v>
      </c>
      <c r="P542" s="116">
        <f t="shared" si="45"/>
        <v>5</v>
      </c>
    </row>
    <row r="543" spans="1:16" x14ac:dyDescent="0.2">
      <c r="A543" s="116" t="str">
        <f t="shared" si="42"/>
        <v>Henry Oppel</v>
      </c>
      <c r="B543" s="120">
        <v>42182</v>
      </c>
      <c r="C543" s="116" t="s">
        <v>1453</v>
      </c>
      <c r="D543" s="116" t="s">
        <v>1454</v>
      </c>
      <c r="E543" s="116" t="s">
        <v>312</v>
      </c>
      <c r="F543" s="116" t="s">
        <v>313</v>
      </c>
      <c r="G543" s="116" t="s">
        <v>1479</v>
      </c>
      <c r="H543" s="116">
        <f t="shared" si="43"/>
        <v>1</v>
      </c>
      <c r="I543" s="116" t="s">
        <v>221</v>
      </c>
      <c r="J543" s="116" t="s">
        <v>220</v>
      </c>
      <c r="K543" s="116">
        <v>5</v>
      </c>
      <c r="L543" s="116"/>
      <c r="M543" s="116" t="s">
        <v>223</v>
      </c>
      <c r="N543" s="116" t="s">
        <v>200</v>
      </c>
      <c r="O543" s="116">
        <f t="shared" si="44"/>
        <v>2015</v>
      </c>
      <c r="P543" s="116">
        <f t="shared" si="45"/>
        <v>6</v>
      </c>
    </row>
    <row r="544" spans="1:16" ht="15" x14ac:dyDescent="0.2">
      <c r="A544" s="121" t="s">
        <v>131</v>
      </c>
      <c r="B544" s="120">
        <v>42224</v>
      </c>
      <c r="C544" s="116" t="s">
        <v>399</v>
      </c>
      <c r="D544" s="121" t="s">
        <v>737</v>
      </c>
      <c r="E544" s="121"/>
      <c r="F544" s="122" t="s">
        <v>1461</v>
      </c>
      <c r="G544" s="122" t="s">
        <v>1479</v>
      </c>
      <c r="H544" s="116">
        <f t="shared" si="43"/>
        <v>2</v>
      </c>
      <c r="I544" s="116"/>
      <c r="J544" s="116"/>
      <c r="K544" s="116"/>
      <c r="L544" s="116"/>
      <c r="M544" s="116"/>
      <c r="N544" s="116" t="s">
        <v>200</v>
      </c>
      <c r="O544" s="116">
        <f t="shared" si="44"/>
        <v>2015</v>
      </c>
      <c r="P544" s="116">
        <f t="shared" si="45"/>
        <v>8</v>
      </c>
    </row>
    <row r="545" spans="1:16" x14ac:dyDescent="0.2">
      <c r="A545" s="116" t="str">
        <f>IF(I545="",TRIM(J545),CONCATENATE(TRIM(J545)," ",TRIM(I545)))</f>
        <v>Henry Oppel</v>
      </c>
      <c r="B545" s="120">
        <v>42238</v>
      </c>
      <c r="C545" s="116" t="s">
        <v>545</v>
      </c>
      <c r="D545" s="116" t="s">
        <v>546</v>
      </c>
      <c r="E545" s="116"/>
      <c r="F545" s="116" t="s">
        <v>313</v>
      </c>
      <c r="G545" s="116" t="s">
        <v>1479</v>
      </c>
      <c r="H545" s="116">
        <f t="shared" si="43"/>
        <v>3</v>
      </c>
      <c r="I545" s="116" t="s">
        <v>221</v>
      </c>
      <c r="J545" s="116" t="s">
        <v>220</v>
      </c>
      <c r="K545" s="116"/>
      <c r="L545" s="116"/>
      <c r="M545" s="116"/>
      <c r="N545" s="116" t="s">
        <v>200</v>
      </c>
      <c r="O545" s="116">
        <f t="shared" si="44"/>
        <v>2015</v>
      </c>
      <c r="P545" s="116">
        <f t="shared" si="45"/>
        <v>8</v>
      </c>
    </row>
    <row r="546" spans="1:16" x14ac:dyDescent="0.2">
      <c r="A546" s="116" t="str">
        <f>IF(I546="",TRIM(J546),CONCATENATE(TRIM(J546)," ",TRIM(I546)))</f>
        <v>Henry Oppel</v>
      </c>
      <c r="B546" s="117">
        <v>42511</v>
      </c>
      <c r="C546" t="s">
        <v>541</v>
      </c>
      <c r="D546" t="s">
        <v>602</v>
      </c>
      <c r="E546" t="s">
        <v>312</v>
      </c>
      <c r="F546" t="s">
        <v>313</v>
      </c>
      <c r="G546" t="s">
        <v>1479</v>
      </c>
      <c r="H546" s="116">
        <f t="shared" si="43"/>
        <v>4</v>
      </c>
      <c r="I546" t="s">
        <v>221</v>
      </c>
      <c r="J546" t="s">
        <v>220</v>
      </c>
      <c r="N546" t="s">
        <v>200</v>
      </c>
      <c r="O546" s="116">
        <f t="shared" si="44"/>
        <v>2016</v>
      </c>
      <c r="P546" s="116">
        <f t="shared" si="45"/>
        <v>5</v>
      </c>
    </row>
    <row r="547" spans="1:16" x14ac:dyDescent="0.2">
      <c r="A547" s="116" t="str">
        <f>IF(I547="",TRIM(J547),CONCATENATE(TRIM(J547)," ",TRIM(I547)))</f>
        <v>Henry Oppel</v>
      </c>
      <c r="B547" s="117">
        <v>42504</v>
      </c>
      <c r="C547" t="s">
        <v>470</v>
      </c>
      <c r="D547" t="s">
        <v>1813</v>
      </c>
      <c r="F547" t="s">
        <v>364</v>
      </c>
      <c r="G547" t="s">
        <v>1815</v>
      </c>
      <c r="H547" s="116">
        <f t="shared" si="43"/>
        <v>1</v>
      </c>
      <c r="I547" t="s">
        <v>221</v>
      </c>
      <c r="J547" t="s">
        <v>220</v>
      </c>
      <c r="M547" t="s">
        <v>223</v>
      </c>
      <c r="N547" t="s">
        <v>200</v>
      </c>
      <c r="O547" s="116">
        <f t="shared" si="44"/>
        <v>2016</v>
      </c>
      <c r="P547" s="116">
        <f t="shared" si="45"/>
        <v>5</v>
      </c>
    </row>
    <row r="548" spans="1:16" x14ac:dyDescent="0.2">
      <c r="A548" s="116" t="str">
        <f>IF(I548="",TRIM(J548),CONCATENATE(TRIM(J548)," ",TRIM(I548)))</f>
        <v>Henry Oppel</v>
      </c>
      <c r="B548" s="120">
        <v>42147</v>
      </c>
      <c r="C548" s="116" t="s">
        <v>537</v>
      </c>
      <c r="D548" s="116" t="s">
        <v>538</v>
      </c>
      <c r="E548" s="116" t="s">
        <v>312</v>
      </c>
      <c r="F548" s="116" t="s">
        <v>539</v>
      </c>
      <c r="G548" s="116" t="s">
        <v>292</v>
      </c>
      <c r="H548" s="116">
        <f t="shared" si="43"/>
        <v>1</v>
      </c>
      <c r="I548" s="116" t="s">
        <v>221</v>
      </c>
      <c r="J548" s="116" t="s">
        <v>220</v>
      </c>
      <c r="K548" s="116">
        <v>5</v>
      </c>
      <c r="L548" s="116"/>
      <c r="M548" s="116" t="s">
        <v>223</v>
      </c>
      <c r="N548" s="116" t="s">
        <v>200</v>
      </c>
      <c r="O548" s="116">
        <f t="shared" si="44"/>
        <v>2015</v>
      </c>
      <c r="P548" s="116">
        <f t="shared" si="45"/>
        <v>5</v>
      </c>
    </row>
    <row r="549" spans="1:16" x14ac:dyDescent="0.2">
      <c r="A549" s="116" t="str">
        <f>IF(I549="",TRIM(J549),CONCATENATE(TRIM(J549)," ",TRIM(I549)))</f>
        <v>Henry Oppel</v>
      </c>
      <c r="B549" s="120">
        <v>42182</v>
      </c>
      <c r="C549" s="116" t="s">
        <v>1453</v>
      </c>
      <c r="D549" s="116" t="s">
        <v>1454</v>
      </c>
      <c r="E549" s="116" t="s">
        <v>363</v>
      </c>
      <c r="F549" s="116" t="s">
        <v>364</v>
      </c>
      <c r="G549" s="116" t="s">
        <v>292</v>
      </c>
      <c r="H549" s="116">
        <f t="shared" si="43"/>
        <v>2</v>
      </c>
      <c r="I549" s="116" t="s">
        <v>221</v>
      </c>
      <c r="J549" s="116" t="s">
        <v>220</v>
      </c>
      <c r="K549" s="116">
        <v>5</v>
      </c>
      <c r="L549" s="116"/>
      <c r="M549" s="116" t="s">
        <v>223</v>
      </c>
      <c r="N549" s="116" t="s">
        <v>200</v>
      </c>
      <c r="O549" s="116">
        <f t="shared" si="44"/>
        <v>2015</v>
      </c>
      <c r="P549" s="116">
        <f t="shared" si="45"/>
        <v>6</v>
      </c>
    </row>
    <row r="550" spans="1:16" ht="15" x14ac:dyDescent="0.2">
      <c r="A550" s="121" t="s">
        <v>131</v>
      </c>
      <c r="B550" s="120">
        <v>42224</v>
      </c>
      <c r="C550" s="116" t="s">
        <v>399</v>
      </c>
      <c r="D550" s="121" t="s">
        <v>737</v>
      </c>
      <c r="E550" s="121"/>
      <c r="F550" s="122" t="s">
        <v>1461</v>
      </c>
      <c r="G550" s="122" t="s">
        <v>292</v>
      </c>
      <c r="H550" s="116">
        <f t="shared" si="43"/>
        <v>3</v>
      </c>
      <c r="I550" s="116"/>
      <c r="J550" s="116"/>
      <c r="K550" s="116"/>
      <c r="L550" s="116"/>
      <c r="M550" s="116"/>
      <c r="N550" s="116" t="s">
        <v>200</v>
      </c>
      <c r="O550" s="116">
        <f t="shared" si="44"/>
        <v>2015</v>
      </c>
      <c r="P550" s="116">
        <f t="shared" si="45"/>
        <v>8</v>
      </c>
    </row>
    <row r="551" spans="1:16" x14ac:dyDescent="0.2">
      <c r="A551" s="116" t="str">
        <f t="shared" ref="A551:A569" si="46">IF(I551="",TRIM(J551),CONCATENATE(TRIM(J551)," ",TRIM(I551)))</f>
        <v>Henry Oppel</v>
      </c>
      <c r="B551" s="120">
        <v>42238</v>
      </c>
      <c r="C551" s="116" t="s">
        <v>545</v>
      </c>
      <c r="D551" s="116" t="s">
        <v>546</v>
      </c>
      <c r="E551" s="116"/>
      <c r="F551" s="116" t="s">
        <v>313</v>
      </c>
      <c r="G551" s="116" t="s">
        <v>292</v>
      </c>
      <c r="H551" s="116">
        <f t="shared" si="43"/>
        <v>4</v>
      </c>
      <c r="I551" s="116" t="s">
        <v>221</v>
      </c>
      <c r="J551" s="116" t="s">
        <v>220</v>
      </c>
      <c r="K551" s="116"/>
      <c r="L551" s="116"/>
      <c r="M551" s="116"/>
      <c r="N551" s="116" t="s">
        <v>200</v>
      </c>
      <c r="O551" s="116">
        <f t="shared" si="44"/>
        <v>2015</v>
      </c>
      <c r="P551" s="116">
        <f t="shared" si="45"/>
        <v>8</v>
      </c>
    </row>
    <row r="552" spans="1:16" x14ac:dyDescent="0.2">
      <c r="A552" s="116" t="str">
        <f t="shared" si="46"/>
        <v>Henry Oppel</v>
      </c>
      <c r="B552" s="117">
        <v>42434</v>
      </c>
      <c r="C552" s="116" t="s">
        <v>524</v>
      </c>
      <c r="D552" t="s">
        <v>602</v>
      </c>
      <c r="F552" t="s">
        <v>1707</v>
      </c>
      <c r="G552" t="s">
        <v>292</v>
      </c>
      <c r="H552" s="116">
        <f t="shared" si="43"/>
        <v>5</v>
      </c>
      <c r="I552" t="s">
        <v>221</v>
      </c>
      <c r="J552" t="s">
        <v>220</v>
      </c>
      <c r="M552" t="s">
        <v>223</v>
      </c>
      <c r="N552" t="s">
        <v>200</v>
      </c>
      <c r="O552" s="116">
        <f t="shared" si="44"/>
        <v>2016</v>
      </c>
      <c r="P552" s="116">
        <f t="shared" si="45"/>
        <v>3</v>
      </c>
    </row>
    <row r="553" spans="1:16" x14ac:dyDescent="0.2">
      <c r="A553" s="116" t="str">
        <f t="shared" si="46"/>
        <v>Henry Oppel</v>
      </c>
      <c r="B553" s="117">
        <v>42469</v>
      </c>
      <c r="C553" t="s">
        <v>1753</v>
      </c>
      <c r="D553" t="s">
        <v>603</v>
      </c>
      <c r="F553" t="s">
        <v>1461</v>
      </c>
      <c r="G553" t="s">
        <v>1764</v>
      </c>
      <c r="H553" s="116">
        <f t="shared" si="43"/>
        <v>1</v>
      </c>
      <c r="I553" t="s">
        <v>221</v>
      </c>
      <c r="J553" t="s">
        <v>220</v>
      </c>
      <c r="M553" t="s">
        <v>223</v>
      </c>
      <c r="N553" t="s">
        <v>200</v>
      </c>
      <c r="O553" s="116">
        <f t="shared" si="44"/>
        <v>2016</v>
      </c>
      <c r="P553" s="116">
        <f t="shared" si="45"/>
        <v>4</v>
      </c>
    </row>
    <row r="554" spans="1:16" x14ac:dyDescent="0.2">
      <c r="A554" s="116" t="str">
        <f t="shared" si="46"/>
        <v>Henry Oppel</v>
      </c>
      <c r="B554" s="120">
        <v>42140</v>
      </c>
      <c r="C554" s="116" t="s">
        <v>450</v>
      </c>
      <c r="D554" s="116" t="s">
        <v>809</v>
      </c>
      <c r="E554" s="116" t="s">
        <v>583</v>
      </c>
      <c r="F554" s="116" t="s">
        <v>343</v>
      </c>
      <c r="G554" s="116" t="s">
        <v>832</v>
      </c>
      <c r="H554" s="116">
        <f t="shared" si="43"/>
        <v>1</v>
      </c>
      <c r="I554" s="116" t="s">
        <v>221</v>
      </c>
      <c r="J554" s="116" t="s">
        <v>220</v>
      </c>
      <c r="K554" s="116">
        <v>5</v>
      </c>
      <c r="L554" s="116"/>
      <c r="M554" s="116" t="s">
        <v>223</v>
      </c>
      <c r="N554" s="116" t="s">
        <v>200</v>
      </c>
      <c r="O554" s="116">
        <f t="shared" si="44"/>
        <v>2015</v>
      </c>
      <c r="P554" s="116">
        <f t="shared" si="45"/>
        <v>5</v>
      </c>
    </row>
    <row r="555" spans="1:16" x14ac:dyDescent="0.2">
      <c r="A555" s="116" t="str">
        <f t="shared" si="46"/>
        <v>Henry Oppel</v>
      </c>
      <c r="B555" s="117">
        <v>42406</v>
      </c>
      <c r="C555" t="s">
        <v>310</v>
      </c>
      <c r="D555" t="s">
        <v>603</v>
      </c>
      <c r="E555" t="s">
        <v>1655</v>
      </c>
      <c r="F555" t="s">
        <v>1656</v>
      </c>
      <c r="G555" t="s">
        <v>1672</v>
      </c>
      <c r="H555" s="116">
        <f t="shared" si="43"/>
        <v>1</v>
      </c>
      <c r="I555" t="s">
        <v>221</v>
      </c>
      <c r="J555" t="s">
        <v>220</v>
      </c>
      <c r="K555">
        <v>5</v>
      </c>
      <c r="M555" t="s">
        <v>223</v>
      </c>
      <c r="N555" t="s">
        <v>200</v>
      </c>
      <c r="O555" s="116">
        <f t="shared" si="44"/>
        <v>2016</v>
      </c>
      <c r="P555" s="116">
        <f t="shared" si="45"/>
        <v>2</v>
      </c>
    </row>
    <row r="556" spans="1:16" x14ac:dyDescent="0.2">
      <c r="A556" s="116" t="str">
        <f t="shared" si="46"/>
        <v>Henry Oppel</v>
      </c>
      <c r="B556" s="117">
        <v>42434</v>
      </c>
      <c r="C556" s="116" t="s">
        <v>524</v>
      </c>
      <c r="D556" t="s">
        <v>602</v>
      </c>
      <c r="F556" t="s">
        <v>1707</v>
      </c>
      <c r="G556" t="s">
        <v>1672</v>
      </c>
      <c r="H556" s="116">
        <f t="shared" si="43"/>
        <v>2</v>
      </c>
      <c r="I556" t="s">
        <v>221</v>
      </c>
      <c r="J556" t="s">
        <v>220</v>
      </c>
      <c r="M556" t="s">
        <v>223</v>
      </c>
      <c r="N556" t="s">
        <v>200</v>
      </c>
      <c r="O556" s="116">
        <f t="shared" si="44"/>
        <v>2016</v>
      </c>
      <c r="P556" s="116">
        <f t="shared" si="45"/>
        <v>3</v>
      </c>
    </row>
    <row r="557" spans="1:16" x14ac:dyDescent="0.2">
      <c r="A557" s="116" t="str">
        <f t="shared" si="46"/>
        <v>Henry Oppel</v>
      </c>
      <c r="B557" s="117">
        <v>42469</v>
      </c>
      <c r="C557" t="s">
        <v>1753</v>
      </c>
      <c r="D557" t="s">
        <v>603</v>
      </c>
      <c r="F557" t="s">
        <v>1461</v>
      </c>
      <c r="G557" t="s">
        <v>1672</v>
      </c>
      <c r="H557" s="116">
        <f t="shared" si="43"/>
        <v>3</v>
      </c>
      <c r="I557" t="s">
        <v>221</v>
      </c>
      <c r="J557" t="s">
        <v>220</v>
      </c>
      <c r="M557" t="s">
        <v>223</v>
      </c>
      <c r="N557" t="s">
        <v>200</v>
      </c>
      <c r="O557" s="116">
        <f t="shared" si="44"/>
        <v>2016</v>
      </c>
      <c r="P557" s="116">
        <f t="shared" si="45"/>
        <v>4</v>
      </c>
    </row>
    <row r="558" spans="1:16" x14ac:dyDescent="0.2">
      <c r="A558" s="116" t="str">
        <f t="shared" si="46"/>
        <v>Henry Oppel</v>
      </c>
      <c r="B558" s="120">
        <v>41741</v>
      </c>
      <c r="C558" s="116" t="s">
        <v>367</v>
      </c>
      <c r="D558" s="116" t="s">
        <v>433</v>
      </c>
      <c r="E558" s="116" t="s">
        <v>721</v>
      </c>
      <c r="F558" s="116" t="s">
        <v>722</v>
      </c>
      <c r="G558" s="116" t="s">
        <v>833</v>
      </c>
      <c r="H558" s="116">
        <f t="shared" si="43"/>
        <v>1</v>
      </c>
      <c r="I558" s="116" t="s">
        <v>221</v>
      </c>
      <c r="J558" s="116" t="s">
        <v>220</v>
      </c>
      <c r="K558" s="116">
        <v>5</v>
      </c>
      <c r="L558" s="116"/>
      <c r="M558" s="116" t="s">
        <v>223</v>
      </c>
      <c r="N558" s="116" t="s">
        <v>479</v>
      </c>
      <c r="O558" s="116">
        <f t="shared" si="44"/>
        <v>2014</v>
      </c>
      <c r="P558" s="116">
        <f t="shared" si="45"/>
        <v>4</v>
      </c>
    </row>
    <row r="559" spans="1:16" x14ac:dyDescent="0.2">
      <c r="A559" s="116" t="str">
        <f t="shared" si="46"/>
        <v>Henry Oppel</v>
      </c>
      <c r="B559" s="117">
        <v>42574</v>
      </c>
      <c r="C559" t="s">
        <v>562</v>
      </c>
      <c r="D559" t="s">
        <v>1893</v>
      </c>
      <c r="E559" t="s">
        <v>312</v>
      </c>
      <c r="F559" t="s">
        <v>313</v>
      </c>
      <c r="G559" t="s">
        <v>1909</v>
      </c>
      <c r="H559" s="116">
        <f t="shared" si="43"/>
        <v>1</v>
      </c>
      <c r="I559" t="s">
        <v>221</v>
      </c>
      <c r="J559" t="s">
        <v>220</v>
      </c>
      <c r="M559" t="s">
        <v>223</v>
      </c>
      <c r="N559" t="s">
        <v>200</v>
      </c>
      <c r="O559" s="116">
        <f t="shared" si="44"/>
        <v>2016</v>
      </c>
      <c r="P559" s="116">
        <f t="shared" si="45"/>
        <v>7</v>
      </c>
    </row>
    <row r="560" spans="1:16" x14ac:dyDescent="0.2">
      <c r="A560" s="116" t="str">
        <f t="shared" si="46"/>
        <v>Henry Oppel</v>
      </c>
      <c r="B560" s="120">
        <v>42105</v>
      </c>
      <c r="C560" s="116" t="s">
        <v>513</v>
      </c>
      <c r="D560" s="116" t="s">
        <v>819</v>
      </c>
      <c r="E560" s="116"/>
      <c r="F560" s="116" t="s">
        <v>313</v>
      </c>
      <c r="G560" s="116" t="s">
        <v>834</v>
      </c>
      <c r="H560" s="116">
        <f t="shared" si="43"/>
        <v>1</v>
      </c>
      <c r="I560" s="116" t="s">
        <v>221</v>
      </c>
      <c r="J560" s="116" t="s">
        <v>220</v>
      </c>
      <c r="K560" s="116">
        <v>5</v>
      </c>
      <c r="L560" s="116"/>
      <c r="M560" s="116"/>
      <c r="N560" s="116" t="s">
        <v>200</v>
      </c>
      <c r="O560" s="116">
        <f t="shared" si="44"/>
        <v>2015</v>
      </c>
      <c r="P560" s="116">
        <f t="shared" si="45"/>
        <v>4</v>
      </c>
    </row>
    <row r="561" spans="1:16" x14ac:dyDescent="0.2">
      <c r="A561" s="116" t="str">
        <f t="shared" si="46"/>
        <v>Henry Oppel</v>
      </c>
      <c r="B561" s="120">
        <v>42238</v>
      </c>
      <c r="C561" s="116" t="s">
        <v>545</v>
      </c>
      <c r="D561" s="116" t="s">
        <v>1476</v>
      </c>
      <c r="E561" s="116"/>
      <c r="F561" s="116" t="s">
        <v>313</v>
      </c>
      <c r="G561" s="116" t="s">
        <v>1439</v>
      </c>
      <c r="H561" s="116">
        <f t="shared" si="43"/>
        <v>1</v>
      </c>
      <c r="I561" s="116" t="s">
        <v>221</v>
      </c>
      <c r="J561" s="116" t="s">
        <v>220</v>
      </c>
      <c r="K561" s="116"/>
      <c r="L561" s="116"/>
      <c r="M561" s="116"/>
      <c r="N561" s="116" t="s">
        <v>200</v>
      </c>
      <c r="O561" s="116">
        <f t="shared" si="44"/>
        <v>2015</v>
      </c>
      <c r="P561" s="116">
        <f t="shared" si="45"/>
        <v>8</v>
      </c>
    </row>
    <row r="562" spans="1:16" x14ac:dyDescent="0.2">
      <c r="A562" s="116" t="str">
        <f t="shared" si="46"/>
        <v>Henry Oppel</v>
      </c>
      <c r="B562" s="117">
        <v>42406</v>
      </c>
      <c r="C562" t="s">
        <v>310</v>
      </c>
      <c r="D562" t="s">
        <v>1673</v>
      </c>
      <c r="E562" t="s">
        <v>1655</v>
      </c>
      <c r="F562" t="s">
        <v>1656</v>
      </c>
      <c r="G562" t="s">
        <v>1674</v>
      </c>
      <c r="H562" s="116">
        <f t="shared" si="43"/>
        <v>1</v>
      </c>
      <c r="I562" t="s">
        <v>221</v>
      </c>
      <c r="J562" t="s">
        <v>220</v>
      </c>
      <c r="K562">
        <v>5</v>
      </c>
      <c r="M562" t="s">
        <v>223</v>
      </c>
      <c r="N562" t="s">
        <v>200</v>
      </c>
      <c r="O562" s="116">
        <f t="shared" si="44"/>
        <v>2016</v>
      </c>
      <c r="P562" s="116">
        <f t="shared" si="45"/>
        <v>2</v>
      </c>
    </row>
    <row r="563" spans="1:16" x14ac:dyDescent="0.2">
      <c r="A563" s="116" t="str">
        <f t="shared" si="46"/>
        <v>Henry Oppel</v>
      </c>
      <c r="B563" s="117">
        <v>42434</v>
      </c>
      <c r="C563" s="116" t="s">
        <v>524</v>
      </c>
      <c r="D563" t="s">
        <v>1708</v>
      </c>
      <c r="F563" t="s">
        <v>1705</v>
      </c>
      <c r="G563" t="s">
        <v>1674</v>
      </c>
      <c r="H563" s="116">
        <f t="shared" si="43"/>
        <v>2</v>
      </c>
      <c r="I563" t="s">
        <v>221</v>
      </c>
      <c r="J563" t="s">
        <v>220</v>
      </c>
      <c r="M563" t="s">
        <v>223</v>
      </c>
      <c r="N563" t="s">
        <v>200</v>
      </c>
      <c r="O563" s="116">
        <f t="shared" si="44"/>
        <v>2016</v>
      </c>
      <c r="P563" s="116">
        <f t="shared" si="45"/>
        <v>3</v>
      </c>
    </row>
    <row r="564" spans="1:16" x14ac:dyDescent="0.2">
      <c r="A564" s="116" t="str">
        <f t="shared" si="46"/>
        <v>Henry Oppel</v>
      </c>
      <c r="B564" s="117">
        <v>42637</v>
      </c>
      <c r="C564" t="s">
        <v>345</v>
      </c>
      <c r="D564" t="s">
        <v>1813</v>
      </c>
      <c r="F564" t="s">
        <v>313</v>
      </c>
      <c r="G564" t="s">
        <v>1951</v>
      </c>
      <c r="H564" s="116">
        <f t="shared" si="43"/>
        <v>1</v>
      </c>
      <c r="I564" t="s">
        <v>221</v>
      </c>
      <c r="J564" t="s">
        <v>220</v>
      </c>
      <c r="M564" t="s">
        <v>223</v>
      </c>
      <c r="N564" t="s">
        <v>200</v>
      </c>
      <c r="O564" s="116">
        <f t="shared" si="44"/>
        <v>2016</v>
      </c>
      <c r="P564" s="116">
        <f t="shared" si="45"/>
        <v>9</v>
      </c>
    </row>
    <row r="565" spans="1:16" x14ac:dyDescent="0.2">
      <c r="A565" s="116" t="str">
        <f t="shared" si="46"/>
        <v>Henry Oppel</v>
      </c>
      <c r="B565" s="120">
        <v>41671</v>
      </c>
      <c r="C565" s="116" t="s">
        <v>331</v>
      </c>
      <c r="D565" s="116" t="s">
        <v>332</v>
      </c>
      <c r="E565" s="116" t="s">
        <v>333</v>
      </c>
      <c r="F565" s="116" t="s">
        <v>334</v>
      </c>
      <c r="G565" s="116" t="s">
        <v>835</v>
      </c>
      <c r="H565" s="116">
        <f t="shared" si="43"/>
        <v>1</v>
      </c>
      <c r="I565" s="116" t="s">
        <v>221</v>
      </c>
      <c r="J565" s="116" t="s">
        <v>220</v>
      </c>
      <c r="K565" s="116">
        <v>5</v>
      </c>
      <c r="L565" s="116"/>
      <c r="M565" s="116" t="s">
        <v>223</v>
      </c>
      <c r="N565" s="116" t="s">
        <v>317</v>
      </c>
      <c r="O565" s="116">
        <f t="shared" si="44"/>
        <v>2014</v>
      </c>
      <c r="P565" s="116">
        <f t="shared" si="45"/>
        <v>2</v>
      </c>
    </row>
    <row r="566" spans="1:16" x14ac:dyDescent="0.2">
      <c r="A566" s="116" t="str">
        <f t="shared" si="46"/>
        <v>Henry Oppel</v>
      </c>
      <c r="B566" s="120">
        <v>41769</v>
      </c>
      <c r="C566" s="116" t="s">
        <v>350</v>
      </c>
      <c r="D566" s="116" t="s">
        <v>351</v>
      </c>
      <c r="E566" s="116"/>
      <c r="F566" s="116" t="s">
        <v>375</v>
      </c>
      <c r="G566" s="116" t="s">
        <v>835</v>
      </c>
      <c r="H566" s="116">
        <f t="shared" si="43"/>
        <v>2</v>
      </c>
      <c r="I566" s="116"/>
      <c r="J566" s="116" t="s">
        <v>131</v>
      </c>
      <c r="K566" s="116"/>
      <c r="L566" s="116"/>
      <c r="M566" s="116"/>
      <c r="N566" s="116" t="s">
        <v>317</v>
      </c>
      <c r="O566" s="116">
        <f t="shared" si="44"/>
        <v>2014</v>
      </c>
      <c r="P566" s="116">
        <f t="shared" si="45"/>
        <v>5</v>
      </c>
    </row>
    <row r="567" spans="1:16" x14ac:dyDescent="0.2">
      <c r="A567" s="116" t="str">
        <f t="shared" si="46"/>
        <v>Henry Oppel</v>
      </c>
      <c r="B567" s="120">
        <v>41854</v>
      </c>
      <c r="C567" s="116" t="s">
        <v>371</v>
      </c>
      <c r="D567" s="116" t="s">
        <v>648</v>
      </c>
      <c r="E567" s="116"/>
      <c r="F567" s="116" t="s">
        <v>425</v>
      </c>
      <c r="G567" s="116" t="s">
        <v>835</v>
      </c>
      <c r="H567" s="116">
        <f t="shared" si="43"/>
        <v>3</v>
      </c>
      <c r="I567" s="116"/>
      <c r="J567" s="116" t="s">
        <v>131</v>
      </c>
      <c r="K567" s="116"/>
      <c r="L567" s="116"/>
      <c r="M567" s="116"/>
      <c r="N567" s="116"/>
      <c r="O567" s="116">
        <f t="shared" si="44"/>
        <v>2014</v>
      </c>
      <c r="P567" s="116">
        <f t="shared" si="45"/>
        <v>8</v>
      </c>
    </row>
    <row r="568" spans="1:16" x14ac:dyDescent="0.2">
      <c r="A568" s="116" t="str">
        <f t="shared" si="46"/>
        <v>Henry Oppel</v>
      </c>
      <c r="B568" s="120">
        <v>42049</v>
      </c>
      <c r="C568" s="116" t="s">
        <v>553</v>
      </c>
      <c r="D568" s="116" t="s">
        <v>739</v>
      </c>
      <c r="E568" s="116"/>
      <c r="F568" s="116" t="s">
        <v>313</v>
      </c>
      <c r="G568" s="116" t="s">
        <v>835</v>
      </c>
      <c r="H568" s="116">
        <f t="shared" si="43"/>
        <v>4</v>
      </c>
      <c r="I568" s="116" t="s">
        <v>221</v>
      </c>
      <c r="J568" s="116" t="s">
        <v>220</v>
      </c>
      <c r="K568" s="116">
        <v>5</v>
      </c>
      <c r="L568" s="116"/>
      <c r="M568" s="116" t="s">
        <v>223</v>
      </c>
      <c r="N568" s="116" t="s">
        <v>200</v>
      </c>
      <c r="O568" s="116">
        <f t="shared" si="44"/>
        <v>2015</v>
      </c>
      <c r="P568" s="116">
        <f t="shared" si="45"/>
        <v>2</v>
      </c>
    </row>
    <row r="569" spans="1:16" x14ac:dyDescent="0.2">
      <c r="A569" s="116" t="str">
        <f t="shared" si="46"/>
        <v>Henry Oppel</v>
      </c>
      <c r="B569" s="117">
        <v>42406</v>
      </c>
      <c r="C569" t="s">
        <v>310</v>
      </c>
      <c r="D569" t="s">
        <v>1658</v>
      </c>
      <c r="E569" t="s">
        <v>1655</v>
      </c>
      <c r="F569" t="s">
        <v>1656</v>
      </c>
      <c r="G569" t="s">
        <v>1652</v>
      </c>
      <c r="H569" s="116">
        <f t="shared" si="43"/>
        <v>1</v>
      </c>
      <c r="I569" t="s">
        <v>221</v>
      </c>
      <c r="J569" t="s">
        <v>220</v>
      </c>
      <c r="K569">
        <v>5</v>
      </c>
      <c r="M569" t="s">
        <v>223</v>
      </c>
      <c r="N569" t="s">
        <v>200</v>
      </c>
      <c r="O569" s="116">
        <f t="shared" si="44"/>
        <v>2016</v>
      </c>
      <c r="P569" s="116">
        <f t="shared" si="45"/>
        <v>2</v>
      </c>
    </row>
    <row r="570" spans="1:16" ht="15" x14ac:dyDescent="0.2">
      <c r="A570" s="121" t="s">
        <v>131</v>
      </c>
      <c r="B570" s="120">
        <v>42224</v>
      </c>
      <c r="C570" s="116" t="s">
        <v>399</v>
      </c>
      <c r="D570" s="121" t="s">
        <v>1463</v>
      </c>
      <c r="E570" s="121"/>
      <c r="F570" s="122" t="s">
        <v>1461</v>
      </c>
      <c r="G570" s="122" t="s">
        <v>1480</v>
      </c>
      <c r="H570" s="116">
        <f t="shared" si="43"/>
        <v>1</v>
      </c>
      <c r="I570" s="116"/>
      <c r="J570" s="116"/>
      <c r="K570" s="116"/>
      <c r="L570" s="116"/>
      <c r="M570" s="116"/>
      <c r="N570" s="116" t="s">
        <v>200</v>
      </c>
      <c r="O570" s="116">
        <f t="shared" si="44"/>
        <v>2015</v>
      </c>
      <c r="P570" s="116">
        <f t="shared" si="45"/>
        <v>8</v>
      </c>
    </row>
    <row r="571" spans="1:16" x14ac:dyDescent="0.2">
      <c r="A571" s="116" t="str">
        <f t="shared" ref="A571:A592" si="47">IF(I571="",TRIM(J571),CONCATENATE(TRIM(J571)," ",TRIM(I571)))</f>
        <v>Henry Oppel</v>
      </c>
      <c r="B571" s="117">
        <v>42469</v>
      </c>
      <c r="C571" t="s">
        <v>1753</v>
      </c>
      <c r="D571" t="s">
        <v>433</v>
      </c>
      <c r="F571" t="s">
        <v>1461</v>
      </c>
      <c r="G571" t="s">
        <v>1480</v>
      </c>
      <c r="H571" s="116">
        <f t="shared" si="43"/>
        <v>2</v>
      </c>
      <c r="I571" t="s">
        <v>221</v>
      </c>
      <c r="J571" t="s">
        <v>220</v>
      </c>
      <c r="M571" t="s">
        <v>223</v>
      </c>
      <c r="N571" t="s">
        <v>200</v>
      </c>
      <c r="O571" s="116">
        <f t="shared" si="44"/>
        <v>2016</v>
      </c>
      <c r="P571" s="116">
        <f t="shared" si="45"/>
        <v>4</v>
      </c>
    </row>
    <row r="572" spans="1:16" x14ac:dyDescent="0.2">
      <c r="A572" s="116" t="str">
        <f t="shared" si="47"/>
        <v>Henry Oppel</v>
      </c>
      <c r="B572" s="120">
        <v>41713</v>
      </c>
      <c r="C572" s="116" t="s">
        <v>345</v>
      </c>
      <c r="D572" s="116" t="s">
        <v>675</v>
      </c>
      <c r="E572" s="116" t="s">
        <v>347</v>
      </c>
      <c r="F572" s="116" t="s">
        <v>313</v>
      </c>
      <c r="G572" s="116" t="s">
        <v>836</v>
      </c>
      <c r="H572" s="116">
        <f t="shared" si="43"/>
        <v>1</v>
      </c>
      <c r="I572" s="116" t="s">
        <v>221</v>
      </c>
      <c r="J572" s="116" t="s">
        <v>220</v>
      </c>
      <c r="K572" s="116"/>
      <c r="L572" s="116" t="s">
        <v>349</v>
      </c>
      <c r="M572" s="116" t="s">
        <v>223</v>
      </c>
      <c r="N572" s="116" t="s">
        <v>317</v>
      </c>
      <c r="O572" s="116">
        <f t="shared" si="44"/>
        <v>2014</v>
      </c>
      <c r="P572" s="116">
        <f t="shared" si="45"/>
        <v>3</v>
      </c>
    </row>
    <row r="573" spans="1:16" x14ac:dyDescent="0.2">
      <c r="A573" s="116" t="str">
        <f t="shared" si="47"/>
        <v>Henry Oppel</v>
      </c>
      <c r="B573" s="120">
        <v>41671</v>
      </c>
      <c r="C573" s="116" t="s">
        <v>331</v>
      </c>
      <c r="D573" s="116" t="s">
        <v>837</v>
      </c>
      <c r="E573" s="116" t="s">
        <v>382</v>
      </c>
      <c r="F573" s="116" t="s">
        <v>383</v>
      </c>
      <c r="G573" s="116" t="s">
        <v>838</v>
      </c>
      <c r="H573" s="116">
        <f t="shared" si="43"/>
        <v>1</v>
      </c>
      <c r="I573" s="116" t="s">
        <v>221</v>
      </c>
      <c r="J573" s="116" t="s">
        <v>220</v>
      </c>
      <c r="K573" s="116">
        <v>5</v>
      </c>
      <c r="L573" s="116"/>
      <c r="M573" s="116" t="s">
        <v>223</v>
      </c>
      <c r="N573" s="116" t="s">
        <v>317</v>
      </c>
      <c r="O573" s="116">
        <f t="shared" si="44"/>
        <v>2014</v>
      </c>
      <c r="P573" s="116">
        <f t="shared" si="45"/>
        <v>2</v>
      </c>
    </row>
    <row r="574" spans="1:16" x14ac:dyDescent="0.2">
      <c r="A574" s="116" t="str">
        <f t="shared" si="47"/>
        <v>Henry Oppel</v>
      </c>
      <c r="B574" s="120">
        <v>41671</v>
      </c>
      <c r="C574" s="116" t="s">
        <v>331</v>
      </c>
      <c r="D574" s="116" t="s">
        <v>837</v>
      </c>
      <c r="E574" s="116" t="s">
        <v>839</v>
      </c>
      <c r="F574" s="116" t="s">
        <v>840</v>
      </c>
      <c r="G574" s="116" t="s">
        <v>838</v>
      </c>
      <c r="H574" s="116">
        <f t="shared" si="43"/>
        <v>2</v>
      </c>
      <c r="I574" s="116" t="s">
        <v>221</v>
      </c>
      <c r="J574" s="116" t="s">
        <v>220</v>
      </c>
      <c r="K574" s="116">
        <v>5</v>
      </c>
      <c r="L574" s="116"/>
      <c r="M574" s="116" t="s">
        <v>223</v>
      </c>
      <c r="N574" s="116" t="s">
        <v>317</v>
      </c>
      <c r="O574" s="116">
        <f t="shared" si="44"/>
        <v>2014</v>
      </c>
      <c r="P574" s="116">
        <f t="shared" si="45"/>
        <v>2</v>
      </c>
    </row>
    <row r="575" spans="1:16" x14ac:dyDescent="0.2">
      <c r="A575" s="116" t="str">
        <f t="shared" si="47"/>
        <v>Henry Oppel</v>
      </c>
      <c r="B575" s="120">
        <v>41671</v>
      </c>
      <c r="C575" s="116" t="s">
        <v>331</v>
      </c>
      <c r="D575" s="116" t="s">
        <v>837</v>
      </c>
      <c r="E575" s="116" t="s">
        <v>333</v>
      </c>
      <c r="F575" s="116" t="s">
        <v>334</v>
      </c>
      <c r="G575" s="116" t="s">
        <v>838</v>
      </c>
      <c r="H575" s="116">
        <f t="shared" si="43"/>
        <v>3</v>
      </c>
      <c r="I575" s="116" t="s">
        <v>221</v>
      </c>
      <c r="J575" s="116" t="s">
        <v>220</v>
      </c>
      <c r="K575" s="116">
        <v>5</v>
      </c>
      <c r="L575" s="116"/>
      <c r="M575" s="116" t="s">
        <v>223</v>
      </c>
      <c r="N575" s="116" t="s">
        <v>317</v>
      </c>
      <c r="O575" s="116">
        <f t="shared" si="44"/>
        <v>2014</v>
      </c>
      <c r="P575" s="116">
        <f t="shared" si="45"/>
        <v>2</v>
      </c>
    </row>
    <row r="576" spans="1:16" x14ac:dyDescent="0.2">
      <c r="A576" s="116" t="str">
        <f t="shared" si="47"/>
        <v>Henry Oppel</v>
      </c>
      <c r="B576" s="120">
        <v>41734</v>
      </c>
      <c r="C576" s="116" t="s">
        <v>326</v>
      </c>
      <c r="D576" s="116" t="s">
        <v>623</v>
      </c>
      <c r="E576" s="116" t="s">
        <v>312</v>
      </c>
      <c r="F576" s="116" t="s">
        <v>329</v>
      </c>
      <c r="G576" s="116" t="s">
        <v>838</v>
      </c>
      <c r="H576" s="116">
        <f t="shared" si="43"/>
        <v>4</v>
      </c>
      <c r="I576" s="116" t="s">
        <v>221</v>
      </c>
      <c r="J576" s="116" t="s">
        <v>220</v>
      </c>
      <c r="K576" s="116">
        <v>5</v>
      </c>
      <c r="L576" s="116"/>
      <c r="M576" s="116" t="s">
        <v>223</v>
      </c>
      <c r="N576" s="116" t="s">
        <v>317</v>
      </c>
      <c r="O576" s="116">
        <f t="shared" si="44"/>
        <v>2014</v>
      </c>
      <c r="P576" s="116">
        <f t="shared" si="45"/>
        <v>4</v>
      </c>
    </row>
    <row r="577" spans="1:16" x14ac:dyDescent="0.2">
      <c r="A577" s="116" t="str">
        <f t="shared" si="47"/>
        <v>Henry Oppel</v>
      </c>
      <c r="B577" s="117">
        <v>42651</v>
      </c>
      <c r="C577" t="s">
        <v>476</v>
      </c>
      <c r="D577" t="s">
        <v>603</v>
      </c>
      <c r="F577" t="s">
        <v>2026</v>
      </c>
      <c r="G577" t="s">
        <v>2037</v>
      </c>
      <c r="H577" s="116">
        <f t="shared" si="43"/>
        <v>1</v>
      </c>
      <c r="I577" t="s">
        <v>221</v>
      </c>
      <c r="J577" t="s">
        <v>220</v>
      </c>
      <c r="M577" t="s">
        <v>223</v>
      </c>
      <c r="N577" t="s">
        <v>200</v>
      </c>
      <c r="O577" s="116">
        <f t="shared" si="44"/>
        <v>2016</v>
      </c>
      <c r="P577" s="116">
        <f t="shared" si="45"/>
        <v>10</v>
      </c>
    </row>
    <row r="578" spans="1:16" x14ac:dyDescent="0.2">
      <c r="A578" s="116" t="str">
        <f t="shared" si="47"/>
        <v>Henry Oppel</v>
      </c>
      <c r="B578" s="120">
        <v>42140</v>
      </c>
      <c r="C578" s="116" t="s">
        <v>450</v>
      </c>
      <c r="D578" s="116" t="s">
        <v>809</v>
      </c>
      <c r="E578" s="116" t="s">
        <v>583</v>
      </c>
      <c r="F578" s="116" t="s">
        <v>343</v>
      </c>
      <c r="G578" s="116" t="s">
        <v>841</v>
      </c>
      <c r="H578" s="116">
        <f t="shared" ref="H578:H641" si="48">IF(TRIM(G578)=TRIM(G577),H577+1,1)</f>
        <v>1</v>
      </c>
      <c r="I578" s="116" t="s">
        <v>221</v>
      </c>
      <c r="J578" s="116" t="s">
        <v>220</v>
      </c>
      <c r="K578" s="116">
        <v>5</v>
      </c>
      <c r="L578" s="116"/>
      <c r="M578" s="116" t="s">
        <v>223</v>
      </c>
      <c r="N578" s="116" t="s">
        <v>200</v>
      </c>
      <c r="O578" s="116">
        <f t="shared" ref="O578:O641" si="49">YEAR(B578)</f>
        <v>2015</v>
      </c>
      <c r="P578" s="116">
        <f t="shared" ref="P578:P641" si="50">MONTH(B578)</f>
        <v>5</v>
      </c>
    </row>
    <row r="579" spans="1:16" x14ac:dyDescent="0.2">
      <c r="A579" s="116" t="str">
        <f t="shared" si="47"/>
        <v>Henry Oppel</v>
      </c>
      <c r="B579" s="120">
        <v>41671</v>
      </c>
      <c r="C579" s="116" t="s">
        <v>331</v>
      </c>
      <c r="D579" s="116" t="s">
        <v>842</v>
      </c>
      <c r="E579" s="116" t="s">
        <v>333</v>
      </c>
      <c r="F579" s="116" t="s">
        <v>334</v>
      </c>
      <c r="G579" s="116" t="s">
        <v>843</v>
      </c>
      <c r="H579" s="116">
        <f t="shared" si="48"/>
        <v>1</v>
      </c>
      <c r="I579" s="116" t="s">
        <v>221</v>
      </c>
      <c r="J579" s="116" t="s">
        <v>220</v>
      </c>
      <c r="K579" s="116">
        <v>5</v>
      </c>
      <c r="L579" s="116"/>
      <c r="M579" s="116" t="s">
        <v>223</v>
      </c>
      <c r="N579" s="116" t="s">
        <v>317</v>
      </c>
      <c r="O579" s="116">
        <f t="shared" si="49"/>
        <v>2014</v>
      </c>
      <c r="P579" s="116">
        <f t="shared" si="50"/>
        <v>2</v>
      </c>
    </row>
    <row r="580" spans="1:16" x14ac:dyDescent="0.2">
      <c r="A580" s="116" t="str">
        <f t="shared" si="47"/>
        <v>Henry Oppel</v>
      </c>
      <c r="B580" s="120">
        <v>41741</v>
      </c>
      <c r="C580" s="116" t="s">
        <v>367</v>
      </c>
      <c r="D580" s="116" t="s">
        <v>758</v>
      </c>
      <c r="E580" s="116" t="s">
        <v>721</v>
      </c>
      <c r="F580" s="116" t="s">
        <v>722</v>
      </c>
      <c r="G580" s="116" t="s">
        <v>843</v>
      </c>
      <c r="H580" s="116">
        <f t="shared" si="48"/>
        <v>2</v>
      </c>
      <c r="I580" s="116" t="s">
        <v>221</v>
      </c>
      <c r="J580" s="116" t="s">
        <v>220</v>
      </c>
      <c r="K580" s="116">
        <v>5</v>
      </c>
      <c r="L580" s="116"/>
      <c r="M580" s="116" t="s">
        <v>223</v>
      </c>
      <c r="N580" s="116" t="s">
        <v>479</v>
      </c>
      <c r="O580" s="116">
        <f t="shared" si="49"/>
        <v>2014</v>
      </c>
      <c r="P580" s="116">
        <f t="shared" si="50"/>
        <v>4</v>
      </c>
    </row>
    <row r="581" spans="1:16" x14ac:dyDescent="0.2">
      <c r="A581" s="116" t="str">
        <f t="shared" si="47"/>
        <v>Henry Oppel</v>
      </c>
      <c r="B581" s="120">
        <v>41839</v>
      </c>
      <c r="C581" s="116" t="s">
        <v>692</v>
      </c>
      <c r="D581" s="116" t="s">
        <v>706</v>
      </c>
      <c r="E581" s="116"/>
      <c r="F581" s="116" t="s">
        <v>313</v>
      </c>
      <c r="G581" s="116" t="s">
        <v>843</v>
      </c>
      <c r="H581" s="116">
        <f t="shared" si="48"/>
        <v>3</v>
      </c>
      <c r="I581" s="116" t="s">
        <v>221</v>
      </c>
      <c r="J581" s="116" t="s">
        <v>220</v>
      </c>
      <c r="K581" s="116"/>
      <c r="L581" s="116"/>
      <c r="M581" s="116"/>
      <c r="N581" s="116"/>
      <c r="O581" s="116">
        <f t="shared" si="49"/>
        <v>2014</v>
      </c>
      <c r="P581" s="116">
        <f t="shared" si="50"/>
        <v>7</v>
      </c>
    </row>
    <row r="582" spans="1:16" x14ac:dyDescent="0.2">
      <c r="A582" s="116" t="str">
        <f t="shared" si="47"/>
        <v>Henry Oppel</v>
      </c>
      <c r="B582" s="117">
        <v>42315</v>
      </c>
      <c r="C582" t="s">
        <v>336</v>
      </c>
      <c r="D582" t="s">
        <v>1631</v>
      </c>
      <c r="F582" t="s">
        <v>313</v>
      </c>
      <c r="G582" t="s">
        <v>1632</v>
      </c>
      <c r="H582" s="116">
        <f t="shared" si="48"/>
        <v>1</v>
      </c>
      <c r="I582" t="s">
        <v>221</v>
      </c>
      <c r="J582" t="s">
        <v>220</v>
      </c>
      <c r="M582" t="s">
        <v>223</v>
      </c>
      <c r="N582" t="s">
        <v>200</v>
      </c>
      <c r="O582" s="116">
        <f t="shared" si="49"/>
        <v>2015</v>
      </c>
      <c r="P582" s="116">
        <f t="shared" si="50"/>
        <v>11</v>
      </c>
    </row>
    <row r="583" spans="1:16" x14ac:dyDescent="0.2">
      <c r="A583" s="116" t="str">
        <f t="shared" si="47"/>
        <v>Henry Oppel</v>
      </c>
      <c r="B583" s="120">
        <v>42238</v>
      </c>
      <c r="C583" s="116" t="s">
        <v>545</v>
      </c>
      <c r="D583" s="116" t="s">
        <v>1481</v>
      </c>
      <c r="E583" s="116"/>
      <c r="F583" s="116" t="s">
        <v>313</v>
      </c>
      <c r="G583" s="116" t="s">
        <v>1482</v>
      </c>
      <c r="H583" s="116">
        <f t="shared" si="48"/>
        <v>1</v>
      </c>
      <c r="I583" s="116" t="s">
        <v>221</v>
      </c>
      <c r="J583" s="116" t="s">
        <v>220</v>
      </c>
      <c r="K583" s="116"/>
      <c r="L583" s="116"/>
      <c r="M583" s="116"/>
      <c r="N583" s="116" t="s">
        <v>200</v>
      </c>
      <c r="O583" s="116">
        <f t="shared" si="49"/>
        <v>2015</v>
      </c>
      <c r="P583" s="116">
        <f t="shared" si="50"/>
        <v>8</v>
      </c>
    </row>
    <row r="584" spans="1:16" x14ac:dyDescent="0.2">
      <c r="A584" s="116" t="str">
        <f t="shared" si="47"/>
        <v>Henry Oppel</v>
      </c>
      <c r="B584" s="120">
        <v>42161</v>
      </c>
      <c r="C584" s="116" t="s">
        <v>541</v>
      </c>
      <c r="D584" s="116" t="s">
        <v>788</v>
      </c>
      <c r="E584" s="116"/>
      <c r="F584" s="116" t="s">
        <v>313</v>
      </c>
      <c r="G584" s="116" t="s">
        <v>844</v>
      </c>
      <c r="H584" s="116">
        <f t="shared" si="48"/>
        <v>1</v>
      </c>
      <c r="I584" s="116" t="s">
        <v>221</v>
      </c>
      <c r="J584" s="116" t="s">
        <v>220</v>
      </c>
      <c r="K584" s="116">
        <v>5</v>
      </c>
      <c r="L584" s="116"/>
      <c r="M584" s="116" t="s">
        <v>223</v>
      </c>
      <c r="N584" s="116" t="s">
        <v>200</v>
      </c>
      <c r="O584" s="116">
        <f t="shared" si="49"/>
        <v>2015</v>
      </c>
      <c r="P584" s="116">
        <f t="shared" si="50"/>
        <v>6</v>
      </c>
    </row>
    <row r="585" spans="1:16" x14ac:dyDescent="0.2">
      <c r="A585" s="116" t="str">
        <f t="shared" si="47"/>
        <v>Henry Oppel</v>
      </c>
      <c r="B585" s="117">
        <v>42665</v>
      </c>
      <c r="C585" t="s">
        <v>361</v>
      </c>
      <c r="D585" t="s">
        <v>2032</v>
      </c>
      <c r="F585" t="s">
        <v>313</v>
      </c>
      <c r="G585" t="s">
        <v>2038</v>
      </c>
      <c r="H585" s="116">
        <f t="shared" si="48"/>
        <v>1</v>
      </c>
      <c r="I585" t="s">
        <v>221</v>
      </c>
      <c r="J585" t="s">
        <v>220</v>
      </c>
      <c r="M585" t="s">
        <v>223</v>
      </c>
      <c r="N585" t="s">
        <v>200</v>
      </c>
      <c r="O585" s="116">
        <f t="shared" si="49"/>
        <v>2016</v>
      </c>
      <c r="P585" s="116">
        <f t="shared" si="50"/>
        <v>10</v>
      </c>
    </row>
    <row r="586" spans="1:16" x14ac:dyDescent="0.2">
      <c r="A586" s="116" t="str">
        <f t="shared" si="47"/>
        <v>Henry Oppel</v>
      </c>
      <c r="B586" s="120">
        <v>42077</v>
      </c>
      <c r="C586" s="116" t="s">
        <v>326</v>
      </c>
      <c r="D586" s="116" t="s">
        <v>576</v>
      </c>
      <c r="E586" s="116" t="s">
        <v>328</v>
      </c>
      <c r="F586" s="116" t="s">
        <v>329</v>
      </c>
      <c r="G586" s="116" t="s">
        <v>291</v>
      </c>
      <c r="H586" s="116">
        <f t="shared" si="48"/>
        <v>1</v>
      </c>
      <c r="I586" s="116" t="s">
        <v>221</v>
      </c>
      <c r="J586" s="116" t="s">
        <v>220</v>
      </c>
      <c r="K586" s="116">
        <v>5</v>
      </c>
      <c r="L586" s="116"/>
      <c r="M586" s="116" t="s">
        <v>223</v>
      </c>
      <c r="N586" s="116" t="s">
        <v>200</v>
      </c>
      <c r="O586" s="116">
        <f t="shared" si="49"/>
        <v>2015</v>
      </c>
      <c r="P586" s="116">
        <f t="shared" si="50"/>
        <v>3</v>
      </c>
    </row>
    <row r="587" spans="1:16" x14ac:dyDescent="0.2">
      <c r="A587" s="116" t="str">
        <f t="shared" si="47"/>
        <v>Henry Oppel</v>
      </c>
      <c r="B587" s="120">
        <v>42133</v>
      </c>
      <c r="C587" s="116" t="s">
        <v>426</v>
      </c>
      <c r="D587" s="116" t="s">
        <v>710</v>
      </c>
      <c r="E587" s="116" t="s">
        <v>312</v>
      </c>
      <c r="F587" s="116" t="s">
        <v>313</v>
      </c>
      <c r="G587" s="116" t="s">
        <v>291</v>
      </c>
      <c r="H587" s="116">
        <f t="shared" si="48"/>
        <v>2</v>
      </c>
      <c r="I587" s="116" t="s">
        <v>221</v>
      </c>
      <c r="J587" s="116" t="s">
        <v>220</v>
      </c>
      <c r="K587" s="116">
        <v>5</v>
      </c>
      <c r="L587" s="116"/>
      <c r="M587" s="116" t="s">
        <v>223</v>
      </c>
      <c r="N587" s="116" t="s">
        <v>200</v>
      </c>
      <c r="O587" s="116">
        <f t="shared" si="49"/>
        <v>2015</v>
      </c>
      <c r="P587" s="116">
        <f t="shared" si="50"/>
        <v>5</v>
      </c>
    </row>
    <row r="588" spans="1:16" x14ac:dyDescent="0.2">
      <c r="A588" s="116" t="str">
        <f t="shared" si="47"/>
        <v>Henry Oppel</v>
      </c>
      <c r="B588" s="120">
        <v>42147</v>
      </c>
      <c r="C588" s="116" t="s">
        <v>537</v>
      </c>
      <c r="D588" s="116" t="s">
        <v>556</v>
      </c>
      <c r="E588" s="116" t="s">
        <v>845</v>
      </c>
      <c r="F588" s="116" t="s">
        <v>846</v>
      </c>
      <c r="G588" s="116" t="s">
        <v>291</v>
      </c>
      <c r="H588" s="116">
        <f t="shared" si="48"/>
        <v>3</v>
      </c>
      <c r="I588" s="116" t="s">
        <v>221</v>
      </c>
      <c r="J588" s="116" t="s">
        <v>220</v>
      </c>
      <c r="K588" s="116">
        <v>5</v>
      </c>
      <c r="L588" s="116"/>
      <c r="M588" s="116" t="s">
        <v>223</v>
      </c>
      <c r="N588" s="116" t="s">
        <v>200</v>
      </c>
      <c r="O588" s="116">
        <f t="shared" si="49"/>
        <v>2015</v>
      </c>
      <c r="P588" s="116">
        <f t="shared" si="50"/>
        <v>5</v>
      </c>
    </row>
    <row r="589" spans="1:16" x14ac:dyDescent="0.2">
      <c r="A589" s="116" t="str">
        <f t="shared" si="47"/>
        <v>Henry Oppel</v>
      </c>
      <c r="B589" s="120">
        <v>42175</v>
      </c>
      <c r="C589" s="116" t="s">
        <v>562</v>
      </c>
      <c r="D589" s="116" t="s">
        <v>1471</v>
      </c>
      <c r="E589" s="116" t="s">
        <v>363</v>
      </c>
      <c r="F589" s="116" t="s">
        <v>364</v>
      </c>
      <c r="G589" s="116" t="s">
        <v>291</v>
      </c>
      <c r="H589" s="116">
        <f t="shared" si="48"/>
        <v>4</v>
      </c>
      <c r="I589" s="116" t="s">
        <v>221</v>
      </c>
      <c r="J589" s="116" t="s">
        <v>220</v>
      </c>
      <c r="K589" s="116">
        <v>5</v>
      </c>
      <c r="L589" s="116"/>
      <c r="M589" s="116" t="s">
        <v>223</v>
      </c>
      <c r="N589" s="116" t="s">
        <v>200</v>
      </c>
      <c r="O589" s="116">
        <f t="shared" si="49"/>
        <v>2015</v>
      </c>
      <c r="P589" s="116">
        <f t="shared" si="50"/>
        <v>6</v>
      </c>
    </row>
    <row r="590" spans="1:16" x14ac:dyDescent="0.2">
      <c r="A590" s="116" t="str">
        <f t="shared" si="47"/>
        <v>Henry Oppel</v>
      </c>
      <c r="B590" s="117">
        <v>42469</v>
      </c>
      <c r="C590" t="s">
        <v>1753</v>
      </c>
      <c r="D590" t="s">
        <v>368</v>
      </c>
      <c r="F590" t="s">
        <v>1461</v>
      </c>
      <c r="G590" t="s">
        <v>291</v>
      </c>
      <c r="H590" s="116">
        <f t="shared" si="48"/>
        <v>5</v>
      </c>
      <c r="I590" t="s">
        <v>221</v>
      </c>
      <c r="J590" t="s">
        <v>220</v>
      </c>
      <c r="M590" t="s">
        <v>223</v>
      </c>
      <c r="N590" t="s">
        <v>200</v>
      </c>
      <c r="O590" s="116">
        <f t="shared" si="49"/>
        <v>2016</v>
      </c>
      <c r="P590" s="116">
        <f t="shared" si="50"/>
        <v>4</v>
      </c>
    </row>
    <row r="591" spans="1:16" x14ac:dyDescent="0.2">
      <c r="A591" s="116" t="str">
        <f t="shared" si="47"/>
        <v>Henry Oppel</v>
      </c>
      <c r="B591" s="117">
        <v>42574</v>
      </c>
      <c r="C591" t="s">
        <v>562</v>
      </c>
      <c r="D591" t="s">
        <v>1893</v>
      </c>
      <c r="E591" t="s">
        <v>312</v>
      </c>
      <c r="F591" t="s">
        <v>313</v>
      </c>
      <c r="G591" t="s">
        <v>291</v>
      </c>
      <c r="H591" s="116">
        <f t="shared" si="48"/>
        <v>6</v>
      </c>
      <c r="I591" t="s">
        <v>221</v>
      </c>
      <c r="J591" t="s">
        <v>220</v>
      </c>
      <c r="M591" t="s">
        <v>223</v>
      </c>
      <c r="N591" t="s">
        <v>200</v>
      </c>
      <c r="O591" s="116">
        <f t="shared" si="49"/>
        <v>2016</v>
      </c>
      <c r="P591" s="116">
        <f t="shared" si="50"/>
        <v>7</v>
      </c>
    </row>
    <row r="592" spans="1:16" x14ac:dyDescent="0.2">
      <c r="A592" s="116" t="str">
        <f t="shared" si="47"/>
        <v>Henry Oppel</v>
      </c>
      <c r="B592" s="120">
        <v>42091</v>
      </c>
      <c r="C592" s="116" t="s">
        <v>445</v>
      </c>
      <c r="D592" s="116" t="s">
        <v>395</v>
      </c>
      <c r="E592" s="116" t="s">
        <v>312</v>
      </c>
      <c r="F592" s="116" t="s">
        <v>446</v>
      </c>
      <c r="G592" s="116" t="s">
        <v>847</v>
      </c>
      <c r="H592" s="116">
        <f t="shared" si="48"/>
        <v>1</v>
      </c>
      <c r="I592" s="116" t="s">
        <v>221</v>
      </c>
      <c r="J592" s="116" t="s">
        <v>220</v>
      </c>
      <c r="K592" s="116">
        <v>5</v>
      </c>
      <c r="L592" s="116"/>
      <c r="M592" s="116" t="s">
        <v>223</v>
      </c>
      <c r="N592" s="116" t="s">
        <v>200</v>
      </c>
      <c r="O592" s="116">
        <f t="shared" si="49"/>
        <v>2015</v>
      </c>
      <c r="P592" s="116">
        <f t="shared" si="50"/>
        <v>3</v>
      </c>
    </row>
    <row r="593" spans="1:16" ht="15" x14ac:dyDescent="0.2">
      <c r="A593" s="121" t="s">
        <v>131</v>
      </c>
      <c r="B593" s="120">
        <v>42224</v>
      </c>
      <c r="C593" s="116" t="s">
        <v>399</v>
      </c>
      <c r="D593" s="121" t="s">
        <v>1463</v>
      </c>
      <c r="E593" s="121"/>
      <c r="F593" s="122" t="s">
        <v>1461</v>
      </c>
      <c r="G593" s="122" t="s">
        <v>847</v>
      </c>
      <c r="H593" s="116">
        <f t="shared" si="48"/>
        <v>2</v>
      </c>
      <c r="I593" s="116"/>
      <c r="J593" s="116"/>
      <c r="K593" s="116"/>
      <c r="L593" s="116"/>
      <c r="M593" s="116"/>
      <c r="N593" s="116" t="s">
        <v>200</v>
      </c>
      <c r="O593" s="116">
        <f t="shared" si="49"/>
        <v>2015</v>
      </c>
      <c r="P593" s="116">
        <f t="shared" si="50"/>
        <v>8</v>
      </c>
    </row>
    <row r="594" spans="1:16" x14ac:dyDescent="0.2">
      <c r="A594" s="116" t="str">
        <f t="shared" ref="A594:A639" si="51">IF(I594="",TRIM(J594),CONCATENATE(TRIM(J594)," ",TRIM(I594)))</f>
        <v>Ian Taylor</v>
      </c>
      <c r="B594" s="120">
        <v>41587</v>
      </c>
      <c r="C594" s="116" t="s">
        <v>541</v>
      </c>
      <c r="D594" s="116" t="s">
        <v>848</v>
      </c>
      <c r="E594" s="116" t="s">
        <v>312</v>
      </c>
      <c r="F594" s="116" t="s">
        <v>313</v>
      </c>
      <c r="G594" s="116" t="s">
        <v>849</v>
      </c>
      <c r="H594" s="116">
        <f t="shared" si="48"/>
        <v>1</v>
      </c>
      <c r="I594" s="116" t="s">
        <v>850</v>
      </c>
      <c r="J594" s="116" t="s">
        <v>851</v>
      </c>
      <c r="K594" s="116">
        <v>2</v>
      </c>
      <c r="L594" s="116"/>
      <c r="M594" s="116"/>
      <c r="N594" s="116" t="s">
        <v>317</v>
      </c>
      <c r="O594" s="116">
        <f t="shared" si="49"/>
        <v>2013</v>
      </c>
      <c r="P594" s="116">
        <f t="shared" si="50"/>
        <v>11</v>
      </c>
    </row>
    <row r="595" spans="1:16" x14ac:dyDescent="0.2">
      <c r="A595" s="116" t="str">
        <f t="shared" si="51"/>
        <v>Ian Taylor</v>
      </c>
      <c r="B595" s="117">
        <v>42525</v>
      </c>
      <c r="C595" t="s">
        <v>703</v>
      </c>
      <c r="D595" t="s">
        <v>1803</v>
      </c>
      <c r="F595" t="s">
        <v>313</v>
      </c>
      <c r="G595" t="s">
        <v>1816</v>
      </c>
      <c r="H595" s="116">
        <f t="shared" si="48"/>
        <v>1</v>
      </c>
      <c r="I595" t="s">
        <v>850</v>
      </c>
      <c r="J595" t="s">
        <v>851</v>
      </c>
      <c r="N595" t="s">
        <v>200</v>
      </c>
      <c r="O595" s="116">
        <f t="shared" si="49"/>
        <v>2016</v>
      </c>
      <c r="P595" s="116">
        <f t="shared" si="50"/>
        <v>6</v>
      </c>
    </row>
    <row r="596" spans="1:16" x14ac:dyDescent="0.2">
      <c r="A596" s="116" t="str">
        <f t="shared" si="51"/>
        <v>Ian Taylor</v>
      </c>
      <c r="B596" s="117">
        <v>42287</v>
      </c>
      <c r="C596" t="s">
        <v>1605</v>
      </c>
      <c r="D596" t="s">
        <v>1606</v>
      </c>
      <c r="F596" t="s">
        <v>313</v>
      </c>
      <c r="G596" t="s">
        <v>1607</v>
      </c>
      <c r="H596" s="116">
        <f t="shared" si="48"/>
        <v>1</v>
      </c>
      <c r="I596" t="s">
        <v>850</v>
      </c>
      <c r="J596" t="s">
        <v>851</v>
      </c>
      <c r="N596" t="s">
        <v>200</v>
      </c>
      <c r="O596" s="116">
        <f t="shared" si="49"/>
        <v>2015</v>
      </c>
      <c r="P596" s="116">
        <f t="shared" si="50"/>
        <v>10</v>
      </c>
    </row>
    <row r="597" spans="1:16" x14ac:dyDescent="0.2">
      <c r="A597" s="116" t="str">
        <f t="shared" si="51"/>
        <v>Ian Taylor</v>
      </c>
      <c r="B597" s="117">
        <v>42273</v>
      </c>
      <c r="C597" t="s">
        <v>476</v>
      </c>
      <c r="D597" t="s">
        <v>1560</v>
      </c>
      <c r="F597" t="s">
        <v>446</v>
      </c>
      <c r="G597" t="s">
        <v>1561</v>
      </c>
      <c r="H597" s="116">
        <f t="shared" si="48"/>
        <v>1</v>
      </c>
      <c r="I597" t="s">
        <v>850</v>
      </c>
      <c r="J597" t="s">
        <v>851</v>
      </c>
      <c r="N597" t="s">
        <v>200</v>
      </c>
      <c r="O597" s="116">
        <f t="shared" si="49"/>
        <v>2015</v>
      </c>
      <c r="P597" s="116">
        <f t="shared" si="50"/>
        <v>9</v>
      </c>
    </row>
    <row r="598" spans="1:16" x14ac:dyDescent="0.2">
      <c r="A598" s="116" t="str">
        <f t="shared" si="51"/>
        <v>Ian Taylor</v>
      </c>
      <c r="B598" s="117">
        <v>42525</v>
      </c>
      <c r="C598" t="s">
        <v>703</v>
      </c>
      <c r="D598" t="s">
        <v>1805</v>
      </c>
      <c r="F598" t="s">
        <v>313</v>
      </c>
      <c r="G598" t="s">
        <v>1561</v>
      </c>
      <c r="H598" s="116">
        <f t="shared" si="48"/>
        <v>2</v>
      </c>
      <c r="I598" t="s">
        <v>850</v>
      </c>
      <c r="J598" t="s">
        <v>851</v>
      </c>
      <c r="N598" t="s">
        <v>200</v>
      </c>
      <c r="O598" s="116">
        <f t="shared" si="49"/>
        <v>2016</v>
      </c>
      <c r="P598" s="116">
        <f t="shared" si="50"/>
        <v>6</v>
      </c>
    </row>
    <row r="599" spans="1:16" x14ac:dyDescent="0.2">
      <c r="A599" s="116" t="str">
        <f t="shared" si="51"/>
        <v>Ian Taylor</v>
      </c>
      <c r="B599" s="120">
        <v>41482</v>
      </c>
      <c r="C599" s="116" t="s">
        <v>399</v>
      </c>
      <c r="D599" s="116" t="s">
        <v>852</v>
      </c>
      <c r="E599" s="116" t="s">
        <v>401</v>
      </c>
      <c r="F599" s="116" t="s">
        <v>313</v>
      </c>
      <c r="G599" s="116" t="s">
        <v>853</v>
      </c>
      <c r="H599" s="116">
        <f t="shared" si="48"/>
        <v>1</v>
      </c>
      <c r="I599" s="116" t="s">
        <v>850</v>
      </c>
      <c r="J599" s="116" t="s">
        <v>851</v>
      </c>
      <c r="K599" s="116">
        <v>2</v>
      </c>
      <c r="L599" s="116"/>
      <c r="M599" s="116"/>
      <c r="N599" s="116" t="s">
        <v>317</v>
      </c>
      <c r="O599" s="116">
        <f t="shared" si="49"/>
        <v>2013</v>
      </c>
      <c r="P599" s="116">
        <f t="shared" si="50"/>
        <v>7</v>
      </c>
    </row>
    <row r="600" spans="1:16" x14ac:dyDescent="0.2">
      <c r="A600" s="116" t="str">
        <f t="shared" si="51"/>
        <v>Ian Taylor</v>
      </c>
      <c r="B600" s="120">
        <v>41825</v>
      </c>
      <c r="C600" s="116" t="s">
        <v>320</v>
      </c>
      <c r="D600" s="116" t="s">
        <v>852</v>
      </c>
      <c r="E600" s="116" t="s">
        <v>312</v>
      </c>
      <c r="F600" s="116" t="s">
        <v>313</v>
      </c>
      <c r="G600" s="116" t="s">
        <v>854</v>
      </c>
      <c r="H600" s="116">
        <f t="shared" si="48"/>
        <v>1</v>
      </c>
      <c r="I600" s="116" t="s">
        <v>850</v>
      </c>
      <c r="J600" s="116" t="s">
        <v>851</v>
      </c>
      <c r="K600" s="116">
        <v>2</v>
      </c>
      <c r="L600" s="116"/>
      <c r="M600" s="116"/>
      <c r="N600" s="116" t="s">
        <v>317</v>
      </c>
      <c r="O600" s="116">
        <f t="shared" si="49"/>
        <v>2014</v>
      </c>
      <c r="P600" s="116">
        <f t="shared" si="50"/>
        <v>7</v>
      </c>
    </row>
    <row r="601" spans="1:16" x14ac:dyDescent="0.2">
      <c r="A601" s="116" t="str">
        <f t="shared" si="51"/>
        <v>Ian Taylor</v>
      </c>
      <c r="B601" s="117">
        <v>42273</v>
      </c>
      <c r="C601" t="s">
        <v>476</v>
      </c>
      <c r="D601" t="s">
        <v>1562</v>
      </c>
      <c r="F601" t="s">
        <v>1563</v>
      </c>
      <c r="G601" t="s">
        <v>854</v>
      </c>
      <c r="H601" s="116">
        <f t="shared" si="48"/>
        <v>2</v>
      </c>
      <c r="I601" t="s">
        <v>850</v>
      </c>
      <c r="J601" t="s">
        <v>851</v>
      </c>
      <c r="N601" t="s">
        <v>200</v>
      </c>
      <c r="O601" s="116">
        <f t="shared" si="49"/>
        <v>2015</v>
      </c>
      <c r="P601" s="116">
        <f t="shared" si="50"/>
        <v>9</v>
      </c>
    </row>
    <row r="602" spans="1:16" x14ac:dyDescent="0.2">
      <c r="A602" s="116" t="str">
        <f t="shared" si="51"/>
        <v>Ian Taylor</v>
      </c>
      <c r="B602" s="117">
        <v>42287</v>
      </c>
      <c r="C602" t="s">
        <v>1605</v>
      </c>
      <c r="D602" t="s">
        <v>1608</v>
      </c>
      <c r="F602" t="s">
        <v>910</v>
      </c>
      <c r="G602" t="s">
        <v>854</v>
      </c>
      <c r="H602" s="116">
        <f t="shared" si="48"/>
        <v>3</v>
      </c>
      <c r="I602" t="s">
        <v>850</v>
      </c>
      <c r="J602" t="s">
        <v>851</v>
      </c>
      <c r="N602" t="s">
        <v>200</v>
      </c>
      <c r="O602" s="116">
        <f t="shared" si="49"/>
        <v>2015</v>
      </c>
      <c r="P602" s="116">
        <f t="shared" si="50"/>
        <v>10</v>
      </c>
    </row>
    <row r="603" spans="1:16" x14ac:dyDescent="0.2">
      <c r="A603" s="116" t="str">
        <f t="shared" si="51"/>
        <v>Ian Taylor</v>
      </c>
      <c r="B603" s="117">
        <v>42552</v>
      </c>
      <c r="C603" t="s">
        <v>1888</v>
      </c>
      <c r="D603" t="s">
        <v>1889</v>
      </c>
      <c r="E603" t="s">
        <v>1910</v>
      </c>
      <c r="F603" t="s">
        <v>1911</v>
      </c>
      <c r="G603" t="s">
        <v>854</v>
      </c>
      <c r="H603" s="116">
        <f t="shared" si="48"/>
        <v>4</v>
      </c>
      <c r="I603" t="s">
        <v>850</v>
      </c>
      <c r="J603" t="s">
        <v>851</v>
      </c>
      <c r="K603">
        <v>2</v>
      </c>
      <c r="N603" t="s">
        <v>200</v>
      </c>
      <c r="O603" s="116">
        <f t="shared" si="49"/>
        <v>2016</v>
      </c>
      <c r="P603" s="116">
        <f t="shared" si="50"/>
        <v>7</v>
      </c>
    </row>
    <row r="604" spans="1:16" x14ac:dyDescent="0.2">
      <c r="A604" s="116" t="str">
        <f t="shared" si="51"/>
        <v>Ian Taylor</v>
      </c>
      <c r="B604" s="117">
        <v>42525</v>
      </c>
      <c r="C604" t="s">
        <v>703</v>
      </c>
      <c r="D604" t="s">
        <v>1805</v>
      </c>
      <c r="F604" t="s">
        <v>313</v>
      </c>
      <c r="G604" t="s">
        <v>1817</v>
      </c>
      <c r="H604" s="116">
        <f t="shared" si="48"/>
        <v>1</v>
      </c>
      <c r="I604" t="s">
        <v>850</v>
      </c>
      <c r="J604" t="s">
        <v>851</v>
      </c>
      <c r="N604" t="s">
        <v>200</v>
      </c>
      <c r="O604" s="116">
        <f t="shared" si="49"/>
        <v>2016</v>
      </c>
      <c r="P604" s="116">
        <f t="shared" si="50"/>
        <v>6</v>
      </c>
    </row>
    <row r="605" spans="1:16" x14ac:dyDescent="0.2">
      <c r="A605" s="116" t="str">
        <f t="shared" si="51"/>
        <v>Ian Taylor</v>
      </c>
      <c r="B605" s="117">
        <v>42273</v>
      </c>
      <c r="C605" t="s">
        <v>476</v>
      </c>
      <c r="D605" t="s">
        <v>1560</v>
      </c>
      <c r="F605" t="s">
        <v>446</v>
      </c>
      <c r="G605" t="s">
        <v>1547</v>
      </c>
      <c r="H605" s="116">
        <f t="shared" si="48"/>
        <v>1</v>
      </c>
      <c r="I605" t="s">
        <v>850</v>
      </c>
      <c r="J605" t="s">
        <v>851</v>
      </c>
      <c r="N605" t="s">
        <v>200</v>
      </c>
      <c r="O605" s="116">
        <f t="shared" si="49"/>
        <v>2015</v>
      </c>
      <c r="P605" s="116">
        <f t="shared" si="50"/>
        <v>9</v>
      </c>
    </row>
    <row r="606" spans="1:16" x14ac:dyDescent="0.2">
      <c r="A606" s="116" t="str">
        <f t="shared" si="51"/>
        <v>Ian Taylor</v>
      </c>
      <c r="B606" s="117">
        <v>42552</v>
      </c>
      <c r="C606" t="s">
        <v>1888</v>
      </c>
      <c r="D606" t="s">
        <v>1912</v>
      </c>
      <c r="E606" t="s">
        <v>312</v>
      </c>
      <c r="F606" t="s">
        <v>313</v>
      </c>
      <c r="G606" t="s">
        <v>1913</v>
      </c>
      <c r="H606" s="116">
        <f t="shared" si="48"/>
        <v>1</v>
      </c>
      <c r="I606" t="s">
        <v>850</v>
      </c>
      <c r="J606" t="s">
        <v>851</v>
      </c>
      <c r="K606">
        <v>2</v>
      </c>
      <c r="N606" t="s">
        <v>200</v>
      </c>
      <c r="O606" s="116">
        <f t="shared" si="49"/>
        <v>2016</v>
      </c>
      <c r="P606" s="116">
        <f t="shared" si="50"/>
        <v>7</v>
      </c>
    </row>
    <row r="607" spans="1:16" x14ac:dyDescent="0.2">
      <c r="A607" s="116" t="str">
        <f t="shared" si="51"/>
        <v>Ian Taylor</v>
      </c>
      <c r="B607" s="117">
        <v>42560</v>
      </c>
      <c r="C607" t="s">
        <v>1857</v>
      </c>
      <c r="D607" t="s">
        <v>1860</v>
      </c>
      <c r="F607" t="s">
        <v>313</v>
      </c>
      <c r="G607" t="s">
        <v>1854</v>
      </c>
      <c r="H607" s="116">
        <f t="shared" si="48"/>
        <v>1</v>
      </c>
      <c r="I607" t="s">
        <v>850</v>
      </c>
      <c r="J607" t="s">
        <v>851</v>
      </c>
      <c r="N607" t="s">
        <v>200</v>
      </c>
      <c r="O607" s="116">
        <f t="shared" si="49"/>
        <v>2016</v>
      </c>
      <c r="P607" s="116">
        <f t="shared" si="50"/>
        <v>7</v>
      </c>
    </row>
    <row r="608" spans="1:16" x14ac:dyDescent="0.2">
      <c r="A608" s="116" t="str">
        <f t="shared" si="51"/>
        <v>Ian Taylor</v>
      </c>
      <c r="B608" s="117">
        <v>42287</v>
      </c>
      <c r="C608" t="s">
        <v>1605</v>
      </c>
      <c r="D608" t="s">
        <v>1606</v>
      </c>
      <c r="F608" t="s">
        <v>364</v>
      </c>
      <c r="G608" t="s">
        <v>1609</v>
      </c>
      <c r="H608" s="116">
        <f t="shared" si="48"/>
        <v>1</v>
      </c>
      <c r="I608" t="s">
        <v>850</v>
      </c>
      <c r="J608" t="s">
        <v>851</v>
      </c>
      <c r="N608" t="s">
        <v>200</v>
      </c>
      <c r="O608" s="116">
        <f t="shared" si="49"/>
        <v>2015</v>
      </c>
      <c r="P608" s="116">
        <f t="shared" si="50"/>
        <v>10</v>
      </c>
    </row>
    <row r="609" spans="1:16" x14ac:dyDescent="0.2">
      <c r="A609" s="116" t="str">
        <f t="shared" si="51"/>
        <v>Ian Taylor</v>
      </c>
      <c r="B609" s="120">
        <v>41587</v>
      </c>
      <c r="C609" s="116" t="s">
        <v>541</v>
      </c>
      <c r="D609" s="116" t="s">
        <v>499</v>
      </c>
      <c r="E609" s="116" t="s">
        <v>312</v>
      </c>
      <c r="F609" s="116" t="s">
        <v>313</v>
      </c>
      <c r="G609" s="116" t="s">
        <v>855</v>
      </c>
      <c r="H609" s="116">
        <f t="shared" si="48"/>
        <v>1</v>
      </c>
      <c r="I609" s="116" t="s">
        <v>850</v>
      </c>
      <c r="J609" s="116" t="s">
        <v>851</v>
      </c>
      <c r="K609" s="116">
        <v>2</v>
      </c>
      <c r="L609" s="116"/>
      <c r="M609" s="116"/>
      <c r="N609" s="116" t="s">
        <v>317</v>
      </c>
      <c r="O609" s="116">
        <f t="shared" si="49"/>
        <v>2013</v>
      </c>
      <c r="P609" s="116">
        <f t="shared" si="50"/>
        <v>11</v>
      </c>
    </row>
    <row r="610" spans="1:16" x14ac:dyDescent="0.2">
      <c r="A610" s="116" t="str">
        <f t="shared" si="51"/>
        <v>Ian Taylor</v>
      </c>
      <c r="B610" s="117">
        <v>42552</v>
      </c>
      <c r="C610" t="s">
        <v>1888</v>
      </c>
      <c r="D610" t="s">
        <v>1889</v>
      </c>
      <c r="E610" t="s">
        <v>363</v>
      </c>
      <c r="F610" t="s">
        <v>364</v>
      </c>
      <c r="G610" t="s">
        <v>1871</v>
      </c>
      <c r="H610" s="116">
        <f t="shared" si="48"/>
        <v>1</v>
      </c>
      <c r="I610" t="s">
        <v>850</v>
      </c>
      <c r="J610" t="s">
        <v>851</v>
      </c>
      <c r="K610">
        <v>2</v>
      </c>
      <c r="N610" t="s">
        <v>200</v>
      </c>
      <c r="O610" s="116">
        <f t="shared" si="49"/>
        <v>2016</v>
      </c>
      <c r="P610" s="116">
        <f t="shared" si="50"/>
        <v>7</v>
      </c>
    </row>
    <row r="611" spans="1:16" x14ac:dyDescent="0.2">
      <c r="A611" s="116" t="str">
        <f t="shared" si="51"/>
        <v>Ian Taylor</v>
      </c>
      <c r="B611" s="117">
        <v>42560</v>
      </c>
      <c r="C611" t="s">
        <v>1857</v>
      </c>
      <c r="D611" t="s">
        <v>1860</v>
      </c>
      <c r="F611" t="s">
        <v>313</v>
      </c>
      <c r="G611" t="s">
        <v>1871</v>
      </c>
      <c r="H611" s="116">
        <f t="shared" si="48"/>
        <v>2</v>
      </c>
      <c r="I611" t="s">
        <v>850</v>
      </c>
      <c r="J611" t="s">
        <v>851</v>
      </c>
      <c r="N611" t="s">
        <v>200</v>
      </c>
      <c r="O611" s="116">
        <f t="shared" si="49"/>
        <v>2016</v>
      </c>
      <c r="P611" s="116">
        <f t="shared" si="50"/>
        <v>7</v>
      </c>
    </row>
    <row r="612" spans="1:16" x14ac:dyDescent="0.2">
      <c r="A612" s="116" t="str">
        <f t="shared" si="51"/>
        <v>Ian Taylor</v>
      </c>
      <c r="B612" s="117">
        <v>42273</v>
      </c>
      <c r="C612" t="s">
        <v>476</v>
      </c>
      <c r="D612" t="s">
        <v>1562</v>
      </c>
      <c r="F612" t="s">
        <v>446</v>
      </c>
      <c r="G612" t="s">
        <v>1564</v>
      </c>
      <c r="H612" s="116">
        <f t="shared" si="48"/>
        <v>1</v>
      </c>
      <c r="I612" t="s">
        <v>850</v>
      </c>
      <c r="J612" t="s">
        <v>851</v>
      </c>
      <c r="N612" t="s">
        <v>200</v>
      </c>
      <c r="O612" s="116">
        <f t="shared" si="49"/>
        <v>2015</v>
      </c>
      <c r="P612" s="116">
        <f t="shared" si="50"/>
        <v>9</v>
      </c>
    </row>
    <row r="613" spans="1:16" x14ac:dyDescent="0.2">
      <c r="A613" s="116" t="str">
        <f t="shared" si="51"/>
        <v>Ian Taylor</v>
      </c>
      <c r="B613" s="117">
        <v>42525</v>
      </c>
      <c r="C613" t="s">
        <v>703</v>
      </c>
      <c r="D613" t="s">
        <v>1801</v>
      </c>
      <c r="F613" t="s">
        <v>313</v>
      </c>
      <c r="G613" t="s">
        <v>1564</v>
      </c>
      <c r="H613" s="116">
        <f t="shared" si="48"/>
        <v>2</v>
      </c>
      <c r="I613" t="s">
        <v>850</v>
      </c>
      <c r="J613" t="s">
        <v>851</v>
      </c>
      <c r="N613" t="s">
        <v>200</v>
      </c>
      <c r="O613" s="116">
        <f t="shared" si="49"/>
        <v>2016</v>
      </c>
      <c r="P613" s="116">
        <f t="shared" si="50"/>
        <v>6</v>
      </c>
    </row>
    <row r="614" spans="1:16" x14ac:dyDescent="0.2">
      <c r="A614" s="116" t="str">
        <f t="shared" si="51"/>
        <v>Ingrid Sellschop</v>
      </c>
      <c r="B614" s="120">
        <v>41610</v>
      </c>
      <c r="C614" s="116" t="s">
        <v>532</v>
      </c>
      <c r="D614" s="116" t="s">
        <v>533</v>
      </c>
      <c r="E614" s="116"/>
      <c r="F614" s="116" t="s">
        <v>313</v>
      </c>
      <c r="G614" s="116" t="s">
        <v>856</v>
      </c>
      <c r="H614" s="116">
        <f t="shared" si="48"/>
        <v>1</v>
      </c>
      <c r="I614" s="116" t="s">
        <v>162</v>
      </c>
      <c r="J614" s="116" t="s">
        <v>857</v>
      </c>
      <c r="K614" s="116"/>
      <c r="L614" s="116"/>
      <c r="M614" s="116"/>
      <c r="N614" s="116" t="s">
        <v>317</v>
      </c>
      <c r="O614" s="116">
        <f t="shared" si="49"/>
        <v>2013</v>
      </c>
      <c r="P614" s="116">
        <f t="shared" si="50"/>
        <v>12</v>
      </c>
    </row>
    <row r="615" spans="1:16" x14ac:dyDescent="0.2">
      <c r="A615" s="116" t="str">
        <f t="shared" si="51"/>
        <v>Ingrid Sellschop</v>
      </c>
      <c r="B615" s="120">
        <v>41734</v>
      </c>
      <c r="C615" s="116" t="s">
        <v>326</v>
      </c>
      <c r="D615" s="116" t="s">
        <v>652</v>
      </c>
      <c r="E615" s="116" t="s">
        <v>312</v>
      </c>
      <c r="F615" s="116" t="s">
        <v>329</v>
      </c>
      <c r="G615" s="116" t="s">
        <v>856</v>
      </c>
      <c r="H615" s="116">
        <f t="shared" si="48"/>
        <v>2</v>
      </c>
      <c r="I615" s="116" t="s">
        <v>162</v>
      </c>
      <c r="J615" s="116" t="s">
        <v>857</v>
      </c>
      <c r="K615" s="116">
        <v>3</v>
      </c>
      <c r="L615" s="116"/>
      <c r="M615" s="116">
        <v>2498</v>
      </c>
      <c r="N615" s="116" t="s">
        <v>317</v>
      </c>
      <c r="O615" s="116">
        <f t="shared" si="49"/>
        <v>2014</v>
      </c>
      <c r="P615" s="116">
        <f t="shared" si="50"/>
        <v>4</v>
      </c>
    </row>
    <row r="616" spans="1:16" x14ac:dyDescent="0.2">
      <c r="A616" s="116" t="str">
        <f t="shared" si="51"/>
        <v>Ingrid Sellschop</v>
      </c>
      <c r="B616" s="120">
        <v>41909</v>
      </c>
      <c r="C616" s="120" t="s">
        <v>505</v>
      </c>
      <c r="D616" s="116" t="s">
        <v>657</v>
      </c>
      <c r="E616" s="116"/>
      <c r="F616" s="116" t="s">
        <v>313</v>
      </c>
      <c r="G616" s="116" t="s">
        <v>858</v>
      </c>
      <c r="H616" s="116">
        <f t="shared" si="48"/>
        <v>1</v>
      </c>
      <c r="I616" s="116" t="s">
        <v>162</v>
      </c>
      <c r="J616" s="116" t="s">
        <v>857</v>
      </c>
      <c r="K616" s="116"/>
      <c r="L616" s="116"/>
      <c r="M616" s="116">
        <v>2498</v>
      </c>
      <c r="N616" s="116" t="s">
        <v>317</v>
      </c>
      <c r="O616" s="116">
        <f t="shared" si="49"/>
        <v>2014</v>
      </c>
      <c r="P616" s="116">
        <f t="shared" si="50"/>
        <v>9</v>
      </c>
    </row>
    <row r="617" spans="1:16" x14ac:dyDescent="0.2">
      <c r="A617" s="116" t="str">
        <f t="shared" si="51"/>
        <v>Ingrid Sellschop</v>
      </c>
      <c r="B617" s="120">
        <v>41610</v>
      </c>
      <c r="C617" s="116" t="s">
        <v>507</v>
      </c>
      <c r="D617" s="116" t="s">
        <v>508</v>
      </c>
      <c r="E617" s="116"/>
      <c r="F617" s="116" t="s">
        <v>313</v>
      </c>
      <c r="G617" s="116" t="s">
        <v>859</v>
      </c>
      <c r="H617" s="116">
        <f t="shared" si="48"/>
        <v>1</v>
      </c>
      <c r="I617" s="116" t="s">
        <v>162</v>
      </c>
      <c r="J617" s="116" t="s">
        <v>857</v>
      </c>
      <c r="K617" s="116"/>
      <c r="L617" s="116"/>
      <c r="M617" s="116"/>
      <c r="N617" s="116" t="s">
        <v>317</v>
      </c>
      <c r="O617" s="116">
        <f t="shared" si="49"/>
        <v>2013</v>
      </c>
      <c r="P617" s="116">
        <f t="shared" si="50"/>
        <v>12</v>
      </c>
    </row>
    <row r="618" spans="1:16" x14ac:dyDescent="0.2">
      <c r="A618" s="116" t="str">
        <f t="shared" si="51"/>
        <v>Ingrid Sellschop</v>
      </c>
      <c r="B618" s="120">
        <v>41909</v>
      </c>
      <c r="C618" s="120" t="s">
        <v>505</v>
      </c>
      <c r="D618" s="116" t="s">
        <v>657</v>
      </c>
      <c r="E618" s="116"/>
      <c r="F618" s="116" t="s">
        <v>313</v>
      </c>
      <c r="G618" s="116" t="s">
        <v>860</v>
      </c>
      <c r="H618" s="116">
        <f t="shared" si="48"/>
        <v>1</v>
      </c>
      <c r="I618" s="116" t="s">
        <v>162</v>
      </c>
      <c r="J618" s="116" t="s">
        <v>857</v>
      </c>
      <c r="K618" s="116"/>
      <c r="L618" s="116"/>
      <c r="M618" s="116">
        <v>2498</v>
      </c>
      <c r="N618" s="116" t="s">
        <v>317</v>
      </c>
      <c r="O618" s="116">
        <f t="shared" si="49"/>
        <v>2014</v>
      </c>
      <c r="P618" s="116">
        <f t="shared" si="50"/>
        <v>9</v>
      </c>
    </row>
    <row r="619" spans="1:16" x14ac:dyDescent="0.2">
      <c r="A619" s="116" t="str">
        <f t="shared" si="51"/>
        <v>Jacques Sellschop</v>
      </c>
      <c r="B619" s="120">
        <v>42077</v>
      </c>
      <c r="C619" s="116" t="s">
        <v>326</v>
      </c>
      <c r="D619" s="116" t="s">
        <v>453</v>
      </c>
      <c r="E619" s="116" t="s">
        <v>328</v>
      </c>
      <c r="F619" s="116" t="s">
        <v>329</v>
      </c>
      <c r="G619" s="116" t="s">
        <v>861</v>
      </c>
      <c r="H619" s="116">
        <f t="shared" si="48"/>
        <v>1</v>
      </c>
      <c r="I619" s="116" t="s">
        <v>162</v>
      </c>
      <c r="J619" s="116" t="s">
        <v>21</v>
      </c>
      <c r="K619" s="116">
        <v>5</v>
      </c>
      <c r="L619" s="116"/>
      <c r="M619" s="116"/>
      <c r="N619" s="116" t="s">
        <v>200</v>
      </c>
      <c r="O619" s="116">
        <f t="shared" si="49"/>
        <v>2015</v>
      </c>
      <c r="P619" s="116">
        <f t="shared" si="50"/>
        <v>3</v>
      </c>
    </row>
    <row r="620" spans="1:16" x14ac:dyDescent="0.2">
      <c r="A620" s="116" t="str">
        <f t="shared" si="51"/>
        <v>Jacques Sellschop</v>
      </c>
      <c r="B620" s="117">
        <v>42301</v>
      </c>
      <c r="C620" t="s">
        <v>1610</v>
      </c>
      <c r="D620" t="s">
        <v>1611</v>
      </c>
      <c r="E620" t="s">
        <v>312</v>
      </c>
      <c r="F620" t="s">
        <v>313</v>
      </c>
      <c r="G620" t="s">
        <v>1612</v>
      </c>
      <c r="H620" s="116">
        <f t="shared" si="48"/>
        <v>1</v>
      </c>
      <c r="I620" t="s">
        <v>162</v>
      </c>
      <c r="J620" t="s">
        <v>21</v>
      </c>
      <c r="N620" t="s">
        <v>200</v>
      </c>
      <c r="O620" s="116">
        <f t="shared" si="49"/>
        <v>2015</v>
      </c>
      <c r="P620" s="116">
        <f t="shared" si="50"/>
        <v>10</v>
      </c>
    </row>
    <row r="621" spans="1:16" x14ac:dyDescent="0.2">
      <c r="A621" s="116" t="str">
        <f t="shared" si="51"/>
        <v>Jacques Sellschop</v>
      </c>
      <c r="B621" s="120">
        <v>41734</v>
      </c>
      <c r="C621" s="116" t="s">
        <v>326</v>
      </c>
      <c r="D621" s="116" t="s">
        <v>652</v>
      </c>
      <c r="E621" s="116" t="s">
        <v>312</v>
      </c>
      <c r="F621" s="116" t="s">
        <v>329</v>
      </c>
      <c r="G621" s="116" t="s">
        <v>862</v>
      </c>
      <c r="H621" s="116">
        <f t="shared" si="48"/>
        <v>1</v>
      </c>
      <c r="I621" s="116" t="s">
        <v>162</v>
      </c>
      <c r="J621" s="116" t="s">
        <v>21</v>
      </c>
      <c r="K621" s="116">
        <v>5</v>
      </c>
      <c r="L621" s="116"/>
      <c r="M621" s="116"/>
      <c r="N621" s="116" t="s">
        <v>317</v>
      </c>
      <c r="O621" s="116">
        <f t="shared" si="49"/>
        <v>2014</v>
      </c>
      <c r="P621" s="116">
        <f t="shared" si="50"/>
        <v>4</v>
      </c>
    </row>
    <row r="622" spans="1:16" x14ac:dyDescent="0.2">
      <c r="A622" s="116" t="str">
        <f t="shared" si="51"/>
        <v>Jacques Sellschop</v>
      </c>
      <c r="B622" s="120">
        <v>41909</v>
      </c>
      <c r="C622" s="120" t="s">
        <v>505</v>
      </c>
      <c r="D622" s="116" t="s">
        <v>657</v>
      </c>
      <c r="E622" s="116"/>
      <c r="F622" s="116" t="s">
        <v>313</v>
      </c>
      <c r="G622" s="116" t="s">
        <v>863</v>
      </c>
      <c r="H622" s="116">
        <f t="shared" si="48"/>
        <v>1</v>
      </c>
      <c r="I622" s="116" t="s">
        <v>162</v>
      </c>
      <c r="J622" s="116" t="s">
        <v>21</v>
      </c>
      <c r="K622" s="116"/>
      <c r="L622" s="116"/>
      <c r="M622" s="116"/>
      <c r="N622" s="116" t="s">
        <v>317</v>
      </c>
      <c r="O622" s="116">
        <f t="shared" si="49"/>
        <v>2014</v>
      </c>
      <c r="P622" s="116">
        <f t="shared" si="50"/>
        <v>9</v>
      </c>
    </row>
    <row r="623" spans="1:16" x14ac:dyDescent="0.2">
      <c r="A623" s="116" t="str">
        <f t="shared" si="51"/>
        <v>Jacques Sellschop</v>
      </c>
      <c r="B623" s="120">
        <v>42077</v>
      </c>
      <c r="C623" s="116" t="s">
        <v>326</v>
      </c>
      <c r="D623" s="116" t="s">
        <v>456</v>
      </c>
      <c r="E623" s="116" t="s">
        <v>363</v>
      </c>
      <c r="F623" s="116" t="s">
        <v>364</v>
      </c>
      <c r="G623" s="116" t="s">
        <v>864</v>
      </c>
      <c r="H623" s="116">
        <f t="shared" si="48"/>
        <v>1</v>
      </c>
      <c r="I623" s="116" t="s">
        <v>162</v>
      </c>
      <c r="J623" s="116" t="s">
        <v>21</v>
      </c>
      <c r="K623" s="116">
        <v>5</v>
      </c>
      <c r="L623" s="116"/>
      <c r="M623" s="116"/>
      <c r="N623" s="116" t="s">
        <v>200</v>
      </c>
      <c r="O623" s="116">
        <f t="shared" si="49"/>
        <v>2015</v>
      </c>
      <c r="P623" s="116">
        <f t="shared" si="50"/>
        <v>3</v>
      </c>
    </row>
    <row r="624" spans="1:16" x14ac:dyDescent="0.2">
      <c r="A624" s="116" t="str">
        <f t="shared" si="51"/>
        <v>Jacques Sellschop</v>
      </c>
      <c r="B624" s="120">
        <v>42133</v>
      </c>
      <c r="C624" s="116" t="s">
        <v>426</v>
      </c>
      <c r="D624" s="116" t="s">
        <v>395</v>
      </c>
      <c r="E624" s="116" t="s">
        <v>312</v>
      </c>
      <c r="F624" s="116" t="s">
        <v>313</v>
      </c>
      <c r="G624" s="116" t="s">
        <v>864</v>
      </c>
      <c r="H624" s="116">
        <f t="shared" si="48"/>
        <v>2</v>
      </c>
      <c r="I624" s="116" t="s">
        <v>162</v>
      </c>
      <c r="J624" s="116" t="s">
        <v>21</v>
      </c>
      <c r="K624" s="116">
        <v>5</v>
      </c>
      <c r="L624" s="116"/>
      <c r="M624" s="116"/>
      <c r="N624" s="116" t="s">
        <v>200</v>
      </c>
      <c r="O624" s="116">
        <f t="shared" si="49"/>
        <v>2015</v>
      </c>
      <c r="P624" s="116">
        <f t="shared" si="50"/>
        <v>5</v>
      </c>
    </row>
    <row r="625" spans="1:16" x14ac:dyDescent="0.2">
      <c r="A625" s="116" t="str">
        <f t="shared" si="51"/>
        <v>Jacques Sellschop</v>
      </c>
      <c r="B625" s="120">
        <v>42049</v>
      </c>
      <c r="C625" s="116" t="s">
        <v>553</v>
      </c>
      <c r="D625" s="116" t="s">
        <v>554</v>
      </c>
      <c r="E625" s="116"/>
      <c r="F625" s="116" t="s">
        <v>313</v>
      </c>
      <c r="G625" s="116" t="s">
        <v>865</v>
      </c>
      <c r="H625" s="116">
        <f t="shared" si="48"/>
        <v>1</v>
      </c>
      <c r="I625" s="116" t="s">
        <v>162</v>
      </c>
      <c r="J625" s="116" t="s">
        <v>21</v>
      </c>
      <c r="K625" s="116">
        <v>5</v>
      </c>
      <c r="L625" s="116"/>
      <c r="M625" s="116"/>
      <c r="N625" s="116" t="s">
        <v>200</v>
      </c>
      <c r="O625" s="116">
        <f t="shared" si="49"/>
        <v>2015</v>
      </c>
      <c r="P625" s="116">
        <f t="shared" si="50"/>
        <v>2</v>
      </c>
    </row>
    <row r="626" spans="1:16" x14ac:dyDescent="0.2">
      <c r="A626" s="116" t="str">
        <f t="shared" si="51"/>
        <v>Jacques Sellschop</v>
      </c>
      <c r="B626" s="120">
        <v>42077</v>
      </c>
      <c r="C626" s="116" t="s">
        <v>326</v>
      </c>
      <c r="D626" s="116" t="s">
        <v>598</v>
      </c>
      <c r="E626" s="116" t="s">
        <v>363</v>
      </c>
      <c r="F626" s="116" t="s">
        <v>364</v>
      </c>
      <c r="G626" s="116" t="s">
        <v>865</v>
      </c>
      <c r="H626" s="116">
        <f t="shared" si="48"/>
        <v>2</v>
      </c>
      <c r="I626" s="116" t="s">
        <v>162</v>
      </c>
      <c r="J626" s="116" t="s">
        <v>21</v>
      </c>
      <c r="K626" s="116">
        <v>5</v>
      </c>
      <c r="L626" s="116"/>
      <c r="M626" s="116"/>
      <c r="N626" s="116" t="s">
        <v>200</v>
      </c>
      <c r="O626" s="116">
        <f t="shared" si="49"/>
        <v>2015</v>
      </c>
      <c r="P626" s="116">
        <f t="shared" si="50"/>
        <v>3</v>
      </c>
    </row>
    <row r="627" spans="1:16" x14ac:dyDescent="0.2">
      <c r="A627" s="116" t="str">
        <f t="shared" si="51"/>
        <v>Jacques Sellschop</v>
      </c>
      <c r="B627" s="117">
        <v>42476</v>
      </c>
      <c r="C627" t="s">
        <v>1749</v>
      </c>
      <c r="D627" t="s">
        <v>1765</v>
      </c>
      <c r="F627" t="s">
        <v>343</v>
      </c>
      <c r="G627" t="s">
        <v>865</v>
      </c>
      <c r="H627" s="116">
        <f t="shared" si="48"/>
        <v>3</v>
      </c>
      <c r="I627" t="s">
        <v>162</v>
      </c>
      <c r="J627" t="s">
        <v>21</v>
      </c>
      <c r="N627" t="s">
        <v>200</v>
      </c>
      <c r="O627" s="116">
        <f t="shared" si="49"/>
        <v>2016</v>
      </c>
      <c r="P627" s="116">
        <f t="shared" si="50"/>
        <v>4</v>
      </c>
    </row>
    <row r="628" spans="1:16" x14ac:dyDescent="0.2">
      <c r="A628" s="116" t="str">
        <f t="shared" si="51"/>
        <v>Jacques Sellschop</v>
      </c>
      <c r="B628" s="120">
        <v>41867</v>
      </c>
      <c r="C628" s="116" t="s">
        <v>545</v>
      </c>
      <c r="D628" s="116" t="s">
        <v>552</v>
      </c>
      <c r="E628" s="116"/>
      <c r="F628" s="116" t="s">
        <v>313</v>
      </c>
      <c r="G628" s="116" t="s">
        <v>866</v>
      </c>
      <c r="H628" s="116">
        <f t="shared" si="48"/>
        <v>1</v>
      </c>
      <c r="I628" s="116" t="s">
        <v>162</v>
      </c>
      <c r="J628" s="116" t="s">
        <v>21</v>
      </c>
      <c r="K628" s="116"/>
      <c r="L628" s="116"/>
      <c r="M628" s="116"/>
      <c r="N628" s="116" t="s">
        <v>317</v>
      </c>
      <c r="O628" s="116">
        <f t="shared" si="49"/>
        <v>2014</v>
      </c>
      <c r="P628" s="116">
        <f t="shared" si="50"/>
        <v>8</v>
      </c>
    </row>
    <row r="629" spans="1:16" x14ac:dyDescent="0.2">
      <c r="A629" s="116" t="str">
        <f t="shared" si="51"/>
        <v>Jacques Sellschop</v>
      </c>
      <c r="B629" s="120">
        <v>42154</v>
      </c>
      <c r="C629" s="116" t="s">
        <v>439</v>
      </c>
      <c r="D629" s="116" t="s">
        <v>327</v>
      </c>
      <c r="E629" s="116" t="s">
        <v>733</v>
      </c>
      <c r="F629" s="116" t="s">
        <v>734</v>
      </c>
      <c r="G629" s="116" t="s">
        <v>867</v>
      </c>
      <c r="H629" s="116">
        <f t="shared" si="48"/>
        <v>1</v>
      </c>
      <c r="I629" s="116" t="s">
        <v>162</v>
      </c>
      <c r="J629" s="116" t="s">
        <v>21</v>
      </c>
      <c r="K629" s="116">
        <v>5</v>
      </c>
      <c r="L629" s="116"/>
      <c r="M629" s="116"/>
      <c r="N629" s="116" t="s">
        <v>200</v>
      </c>
      <c r="O629" s="116">
        <f t="shared" si="49"/>
        <v>2015</v>
      </c>
      <c r="P629" s="116">
        <f t="shared" si="50"/>
        <v>5</v>
      </c>
    </row>
    <row r="630" spans="1:16" x14ac:dyDescent="0.2">
      <c r="A630" s="116" t="str">
        <f t="shared" si="51"/>
        <v>Jacques Sellschop</v>
      </c>
      <c r="B630" s="120">
        <v>42154</v>
      </c>
      <c r="C630" s="116" t="s">
        <v>439</v>
      </c>
      <c r="D630" s="116" t="s">
        <v>327</v>
      </c>
      <c r="E630" s="116" t="s">
        <v>441</v>
      </c>
      <c r="F630" s="116" t="s">
        <v>442</v>
      </c>
      <c r="G630" s="116" t="s">
        <v>867</v>
      </c>
      <c r="H630" s="116">
        <f t="shared" si="48"/>
        <v>2</v>
      </c>
      <c r="I630" s="116" t="s">
        <v>162</v>
      </c>
      <c r="J630" s="116" t="s">
        <v>21</v>
      </c>
      <c r="K630" s="116">
        <v>5</v>
      </c>
      <c r="L630" s="116"/>
      <c r="M630" s="116"/>
      <c r="N630" s="116" t="s">
        <v>200</v>
      </c>
      <c r="O630" s="116">
        <f t="shared" si="49"/>
        <v>2015</v>
      </c>
      <c r="P630" s="116">
        <f t="shared" si="50"/>
        <v>5</v>
      </c>
    </row>
    <row r="631" spans="1:16" x14ac:dyDescent="0.2">
      <c r="A631" s="116" t="str">
        <f t="shared" si="51"/>
        <v>Jacques Sellschop</v>
      </c>
      <c r="B631" s="117">
        <v>42315</v>
      </c>
      <c r="C631" t="s">
        <v>336</v>
      </c>
      <c r="D631" t="s">
        <v>1633</v>
      </c>
      <c r="F631" t="s">
        <v>313</v>
      </c>
      <c r="G631" t="s">
        <v>867</v>
      </c>
      <c r="H631" s="116">
        <f t="shared" si="48"/>
        <v>3</v>
      </c>
      <c r="I631" t="s">
        <v>162</v>
      </c>
      <c r="J631" t="s">
        <v>21</v>
      </c>
      <c r="N631" t="s">
        <v>200</v>
      </c>
      <c r="O631" s="116">
        <f t="shared" si="49"/>
        <v>2015</v>
      </c>
      <c r="P631" s="116">
        <f t="shared" si="50"/>
        <v>11</v>
      </c>
    </row>
    <row r="632" spans="1:16" x14ac:dyDescent="0.2">
      <c r="A632" s="116" t="str">
        <f t="shared" si="51"/>
        <v>Jacques Sellschop</v>
      </c>
      <c r="B632" s="117">
        <v>42456</v>
      </c>
      <c r="C632" t="s">
        <v>340</v>
      </c>
      <c r="D632" t="s">
        <v>1731</v>
      </c>
      <c r="F632" t="s">
        <v>313</v>
      </c>
      <c r="G632" t="s">
        <v>867</v>
      </c>
      <c r="H632" s="116">
        <f t="shared" si="48"/>
        <v>4</v>
      </c>
      <c r="I632" t="s">
        <v>162</v>
      </c>
      <c r="J632" t="s">
        <v>21</v>
      </c>
      <c r="N632" t="s">
        <v>200</v>
      </c>
      <c r="O632" s="116">
        <f t="shared" si="49"/>
        <v>2016</v>
      </c>
      <c r="P632" s="116">
        <f t="shared" si="50"/>
        <v>3</v>
      </c>
    </row>
    <row r="633" spans="1:16" x14ac:dyDescent="0.2">
      <c r="A633" s="116" t="str">
        <f t="shared" si="51"/>
        <v>Jacques Sellschop</v>
      </c>
      <c r="B633" s="120">
        <v>41825</v>
      </c>
      <c r="C633" s="116" t="s">
        <v>320</v>
      </c>
      <c r="D633" s="116" t="s">
        <v>395</v>
      </c>
      <c r="E633" s="116" t="s">
        <v>312</v>
      </c>
      <c r="F633" s="116" t="s">
        <v>313</v>
      </c>
      <c r="G633" s="116" t="s">
        <v>868</v>
      </c>
      <c r="H633" s="116">
        <f t="shared" si="48"/>
        <v>1</v>
      </c>
      <c r="I633" s="116" t="s">
        <v>162</v>
      </c>
      <c r="J633" s="116" t="s">
        <v>21</v>
      </c>
      <c r="K633" s="116">
        <v>5</v>
      </c>
      <c r="L633" s="116"/>
      <c r="M633" s="116"/>
      <c r="N633" s="116" t="s">
        <v>317</v>
      </c>
      <c r="O633" s="116">
        <f t="shared" si="49"/>
        <v>2014</v>
      </c>
      <c r="P633" s="116">
        <f t="shared" si="50"/>
        <v>7</v>
      </c>
    </row>
    <row r="634" spans="1:16" x14ac:dyDescent="0.2">
      <c r="A634" s="116" t="str">
        <f t="shared" si="51"/>
        <v>Jacques Sellschop</v>
      </c>
      <c r="B634" s="120">
        <v>41944</v>
      </c>
      <c r="C634" s="116" t="s">
        <v>310</v>
      </c>
      <c r="D634" s="116" t="s">
        <v>495</v>
      </c>
      <c r="E634" s="116" t="s">
        <v>528</v>
      </c>
      <c r="F634" s="116" t="s">
        <v>529</v>
      </c>
      <c r="G634" s="116" t="s">
        <v>868</v>
      </c>
      <c r="H634" s="116">
        <f t="shared" si="48"/>
        <v>2</v>
      </c>
      <c r="I634" s="116" t="s">
        <v>162</v>
      </c>
      <c r="J634" s="116" t="s">
        <v>21</v>
      </c>
      <c r="K634" s="116">
        <v>5</v>
      </c>
      <c r="L634" s="116"/>
      <c r="M634" s="116"/>
      <c r="N634" s="116" t="s">
        <v>317</v>
      </c>
      <c r="O634" s="116">
        <f t="shared" si="49"/>
        <v>2014</v>
      </c>
      <c r="P634" s="116">
        <f t="shared" si="50"/>
        <v>11</v>
      </c>
    </row>
    <row r="635" spans="1:16" x14ac:dyDescent="0.2">
      <c r="A635" s="116" t="str">
        <f t="shared" si="51"/>
        <v>Jacques Sellschop</v>
      </c>
      <c r="B635" s="117">
        <v>42651</v>
      </c>
      <c r="C635" t="s">
        <v>476</v>
      </c>
      <c r="D635" t="s">
        <v>433</v>
      </c>
      <c r="F635" t="s">
        <v>2026</v>
      </c>
      <c r="G635" t="s">
        <v>2039</v>
      </c>
      <c r="H635" s="116">
        <f t="shared" si="48"/>
        <v>1</v>
      </c>
      <c r="I635" t="s">
        <v>162</v>
      </c>
      <c r="J635" t="s">
        <v>21</v>
      </c>
      <c r="M635" t="s">
        <v>1883</v>
      </c>
      <c r="N635" t="s">
        <v>200</v>
      </c>
      <c r="O635" s="116">
        <f t="shared" si="49"/>
        <v>2016</v>
      </c>
      <c r="P635" s="116">
        <f t="shared" si="50"/>
        <v>10</v>
      </c>
    </row>
    <row r="636" spans="1:16" x14ac:dyDescent="0.2">
      <c r="A636" s="116" t="str">
        <f t="shared" si="51"/>
        <v>Jacques Sellschop</v>
      </c>
      <c r="B636" s="120">
        <v>42049</v>
      </c>
      <c r="C636" s="116" t="s">
        <v>553</v>
      </c>
      <c r="D636" s="116" t="s">
        <v>433</v>
      </c>
      <c r="E636" s="116"/>
      <c r="F636" s="116" t="s">
        <v>313</v>
      </c>
      <c r="G636" s="116" t="s">
        <v>869</v>
      </c>
      <c r="H636" s="116">
        <f t="shared" si="48"/>
        <v>1</v>
      </c>
      <c r="I636" s="116" t="s">
        <v>162</v>
      </c>
      <c r="J636" s="116" t="s">
        <v>21</v>
      </c>
      <c r="K636" s="116">
        <v>5</v>
      </c>
      <c r="L636" s="116"/>
      <c r="M636" s="116"/>
      <c r="N636" s="116" t="s">
        <v>200</v>
      </c>
      <c r="O636" s="116">
        <f t="shared" si="49"/>
        <v>2015</v>
      </c>
      <c r="P636" s="116">
        <f t="shared" si="50"/>
        <v>2</v>
      </c>
    </row>
    <row r="637" spans="1:16" x14ac:dyDescent="0.2">
      <c r="A637" s="116" t="str">
        <f t="shared" si="51"/>
        <v>Jacques Sellschop</v>
      </c>
      <c r="B637" s="120">
        <v>41769</v>
      </c>
      <c r="C637" s="116" t="s">
        <v>350</v>
      </c>
      <c r="D637" s="116" t="s">
        <v>814</v>
      </c>
      <c r="E637" s="116"/>
      <c r="F637" s="116" t="s">
        <v>435</v>
      </c>
      <c r="G637" s="116" t="s">
        <v>870</v>
      </c>
      <c r="H637" s="116">
        <f t="shared" si="48"/>
        <v>1</v>
      </c>
      <c r="I637" s="116"/>
      <c r="J637" s="116" t="s">
        <v>105</v>
      </c>
      <c r="K637" s="116"/>
      <c r="L637" s="116"/>
      <c r="M637" s="116"/>
      <c r="N637" s="116" t="s">
        <v>317</v>
      </c>
      <c r="O637" s="116">
        <f t="shared" si="49"/>
        <v>2014</v>
      </c>
      <c r="P637" s="116">
        <f t="shared" si="50"/>
        <v>5</v>
      </c>
    </row>
    <row r="638" spans="1:16" x14ac:dyDescent="0.2">
      <c r="A638" s="116" t="str">
        <f t="shared" si="51"/>
        <v>Jacques Sellschop</v>
      </c>
      <c r="B638" s="117">
        <v>42511</v>
      </c>
      <c r="C638" t="s">
        <v>541</v>
      </c>
      <c r="D638" t="s">
        <v>580</v>
      </c>
      <c r="E638" t="s">
        <v>363</v>
      </c>
      <c r="F638" t="s">
        <v>364</v>
      </c>
      <c r="G638" t="s">
        <v>1818</v>
      </c>
      <c r="H638" s="116">
        <f t="shared" si="48"/>
        <v>1</v>
      </c>
      <c r="I638" t="s">
        <v>162</v>
      </c>
      <c r="J638" t="s">
        <v>21</v>
      </c>
      <c r="N638" t="s">
        <v>200</v>
      </c>
      <c r="O638" s="116">
        <f t="shared" si="49"/>
        <v>2016</v>
      </c>
      <c r="P638" s="116">
        <f t="shared" si="50"/>
        <v>5</v>
      </c>
    </row>
    <row r="639" spans="1:16" x14ac:dyDescent="0.2">
      <c r="A639" s="116" t="str">
        <f t="shared" si="51"/>
        <v>Jacques Sellschop</v>
      </c>
      <c r="B639" s="120">
        <v>41825</v>
      </c>
      <c r="C639" s="116" t="s">
        <v>320</v>
      </c>
      <c r="D639" s="116" t="s">
        <v>852</v>
      </c>
      <c r="E639" s="116" t="s">
        <v>363</v>
      </c>
      <c r="F639" s="116" t="s">
        <v>364</v>
      </c>
      <c r="G639" s="116" t="s">
        <v>871</v>
      </c>
      <c r="H639" s="116">
        <f t="shared" si="48"/>
        <v>1</v>
      </c>
      <c r="I639" s="116" t="s">
        <v>162</v>
      </c>
      <c r="J639" s="116" t="s">
        <v>21</v>
      </c>
      <c r="K639" s="116">
        <v>5</v>
      </c>
      <c r="L639" s="116"/>
      <c r="M639" s="116"/>
      <c r="N639" s="116" t="s">
        <v>317</v>
      </c>
      <c r="O639" s="116">
        <f t="shared" si="49"/>
        <v>2014</v>
      </c>
      <c r="P639" s="116">
        <f t="shared" si="50"/>
        <v>7</v>
      </c>
    </row>
    <row r="640" spans="1:16" x14ac:dyDescent="0.2">
      <c r="A640" t="s">
        <v>105</v>
      </c>
      <c r="B640" s="117">
        <v>42497</v>
      </c>
      <c r="C640" t="s">
        <v>1746</v>
      </c>
      <c r="D640" t="s">
        <v>1747</v>
      </c>
      <c r="F640" t="s">
        <v>313</v>
      </c>
      <c r="G640" t="s">
        <v>1766</v>
      </c>
      <c r="H640" s="116">
        <f t="shared" si="48"/>
        <v>1</v>
      </c>
      <c r="N640" t="s">
        <v>200</v>
      </c>
      <c r="O640" s="116">
        <f t="shared" si="49"/>
        <v>2016</v>
      </c>
      <c r="P640" s="116">
        <f t="shared" si="50"/>
        <v>5</v>
      </c>
    </row>
    <row r="641" spans="1:16" x14ac:dyDescent="0.2">
      <c r="A641" s="116" t="str">
        <f t="shared" ref="A641:A672" si="52">IF(I641="",TRIM(J641),CONCATENATE(TRIM(J641)," ",TRIM(I641)))</f>
        <v>Jacques Sellschop</v>
      </c>
      <c r="B641" s="120">
        <v>42133</v>
      </c>
      <c r="C641" s="116" t="s">
        <v>426</v>
      </c>
      <c r="D641" s="116" t="s">
        <v>400</v>
      </c>
      <c r="E641" s="116" t="s">
        <v>312</v>
      </c>
      <c r="F641" s="116" t="s">
        <v>313</v>
      </c>
      <c r="G641" s="116" t="s">
        <v>872</v>
      </c>
      <c r="H641" s="116">
        <f t="shared" si="48"/>
        <v>1</v>
      </c>
      <c r="I641" s="116" t="s">
        <v>162</v>
      </c>
      <c r="J641" s="116" t="s">
        <v>21</v>
      </c>
      <c r="K641" s="116">
        <v>5</v>
      </c>
      <c r="L641" s="116"/>
      <c r="M641" s="116"/>
      <c r="N641" s="116" t="s">
        <v>200</v>
      </c>
      <c r="O641" s="116">
        <f t="shared" si="49"/>
        <v>2015</v>
      </c>
      <c r="P641" s="116">
        <f t="shared" si="50"/>
        <v>5</v>
      </c>
    </row>
    <row r="642" spans="1:16" x14ac:dyDescent="0.2">
      <c r="A642" s="116" t="str">
        <f t="shared" si="52"/>
        <v>Jacques Sellschop</v>
      </c>
      <c r="B642" s="117">
        <v>42476</v>
      </c>
      <c r="C642" t="s">
        <v>1749</v>
      </c>
      <c r="D642" t="s">
        <v>1767</v>
      </c>
      <c r="F642" t="s">
        <v>343</v>
      </c>
      <c r="G642" t="s">
        <v>872</v>
      </c>
      <c r="H642" s="116">
        <f t="shared" ref="H642:H705" si="53">IF(TRIM(G642)=TRIM(G641),H641+1,1)</f>
        <v>2</v>
      </c>
      <c r="I642" t="s">
        <v>162</v>
      </c>
      <c r="J642" t="s">
        <v>21</v>
      </c>
      <c r="N642" t="s">
        <v>200</v>
      </c>
      <c r="O642" s="116">
        <f t="shared" ref="O642:O705" si="54">YEAR(B642)</f>
        <v>2016</v>
      </c>
      <c r="P642" s="116">
        <f t="shared" ref="P642:P705" si="55">MONTH(B642)</f>
        <v>4</v>
      </c>
    </row>
    <row r="643" spans="1:16" x14ac:dyDescent="0.2">
      <c r="A643" s="116" t="str">
        <f t="shared" si="52"/>
        <v>Jacques Sellschop</v>
      </c>
      <c r="B643" s="120">
        <v>41909</v>
      </c>
      <c r="C643" s="120" t="s">
        <v>505</v>
      </c>
      <c r="D643" s="116" t="s">
        <v>873</v>
      </c>
      <c r="E643" s="116"/>
      <c r="F643" s="116" t="s">
        <v>313</v>
      </c>
      <c r="G643" s="116" t="s">
        <v>874</v>
      </c>
      <c r="H643" s="116">
        <f t="shared" si="53"/>
        <v>1</v>
      </c>
      <c r="I643" s="116" t="s">
        <v>162</v>
      </c>
      <c r="J643" s="116" t="s">
        <v>21</v>
      </c>
      <c r="K643" s="116"/>
      <c r="L643" s="116"/>
      <c r="M643" s="116"/>
      <c r="N643" s="116" t="s">
        <v>317</v>
      </c>
      <c r="O643" s="116">
        <f t="shared" si="54"/>
        <v>2014</v>
      </c>
      <c r="P643" s="116">
        <f t="shared" si="55"/>
        <v>9</v>
      </c>
    </row>
    <row r="644" spans="1:16" x14ac:dyDescent="0.2">
      <c r="A644" s="116" t="str">
        <f t="shared" si="52"/>
        <v>Jacques Sellschop</v>
      </c>
      <c r="B644" s="120">
        <v>41867</v>
      </c>
      <c r="C644" s="116" t="s">
        <v>545</v>
      </c>
      <c r="D644" s="116" t="s">
        <v>546</v>
      </c>
      <c r="E644" s="116"/>
      <c r="F644" s="116" t="s">
        <v>313</v>
      </c>
      <c r="G644" s="116" t="s">
        <v>875</v>
      </c>
      <c r="H644" s="116">
        <f t="shared" si="53"/>
        <v>1</v>
      </c>
      <c r="I644" s="116" t="s">
        <v>162</v>
      </c>
      <c r="J644" s="116" t="s">
        <v>21</v>
      </c>
      <c r="K644" s="116"/>
      <c r="L644" s="116"/>
      <c r="M644" s="116"/>
      <c r="N644" s="116" t="s">
        <v>317</v>
      </c>
      <c r="O644" s="116">
        <f t="shared" si="54"/>
        <v>2014</v>
      </c>
      <c r="P644" s="116">
        <f t="shared" si="55"/>
        <v>8</v>
      </c>
    </row>
    <row r="645" spans="1:16" x14ac:dyDescent="0.2">
      <c r="A645" s="116" t="str">
        <f t="shared" si="52"/>
        <v>Jacques Sellschop</v>
      </c>
      <c r="B645" s="120">
        <v>42049</v>
      </c>
      <c r="C645" s="116" t="s">
        <v>553</v>
      </c>
      <c r="D645" s="116" t="s">
        <v>792</v>
      </c>
      <c r="E645" s="116"/>
      <c r="F645" s="116" t="s">
        <v>313</v>
      </c>
      <c r="G645" s="116" t="s">
        <v>876</v>
      </c>
      <c r="H645" s="116">
        <f t="shared" si="53"/>
        <v>1</v>
      </c>
      <c r="I645" s="116" t="s">
        <v>162</v>
      </c>
      <c r="J645" s="116" t="s">
        <v>21</v>
      </c>
      <c r="K645" s="116">
        <v>5</v>
      </c>
      <c r="L645" s="116"/>
      <c r="M645" s="116"/>
      <c r="N645" s="116" t="s">
        <v>200</v>
      </c>
      <c r="O645" s="116">
        <f t="shared" si="54"/>
        <v>2015</v>
      </c>
      <c r="P645" s="116">
        <f t="shared" si="55"/>
        <v>2</v>
      </c>
    </row>
    <row r="646" spans="1:16" x14ac:dyDescent="0.2">
      <c r="A646" s="116" t="str">
        <f t="shared" si="52"/>
        <v>Jacques Sellschop</v>
      </c>
      <c r="B646" s="117">
        <v>42315</v>
      </c>
      <c r="C646" t="s">
        <v>336</v>
      </c>
      <c r="D646" t="s">
        <v>1634</v>
      </c>
      <c r="F646" t="s">
        <v>363</v>
      </c>
      <c r="G646" t="s">
        <v>876</v>
      </c>
      <c r="H646" s="116">
        <f t="shared" si="53"/>
        <v>2</v>
      </c>
      <c r="I646" t="s">
        <v>162</v>
      </c>
      <c r="J646" t="s">
        <v>21</v>
      </c>
      <c r="N646" t="s">
        <v>200</v>
      </c>
      <c r="O646" s="116">
        <f t="shared" si="54"/>
        <v>2015</v>
      </c>
      <c r="P646" s="116">
        <f t="shared" si="55"/>
        <v>11</v>
      </c>
    </row>
    <row r="647" spans="1:16" x14ac:dyDescent="0.2">
      <c r="A647" s="116" t="str">
        <f t="shared" si="52"/>
        <v>Jacques Sellschop</v>
      </c>
      <c r="B647" s="117">
        <v>42469</v>
      </c>
      <c r="C647" t="s">
        <v>1753</v>
      </c>
      <c r="D647" t="s">
        <v>1654</v>
      </c>
      <c r="F647" t="s">
        <v>1461</v>
      </c>
      <c r="G647" t="s">
        <v>1768</v>
      </c>
      <c r="H647" s="116">
        <f t="shared" si="53"/>
        <v>1</v>
      </c>
      <c r="I647" t="s">
        <v>162</v>
      </c>
      <c r="J647" t="s">
        <v>21</v>
      </c>
      <c r="N647" t="s">
        <v>200</v>
      </c>
      <c r="O647" s="116">
        <f t="shared" si="54"/>
        <v>2016</v>
      </c>
      <c r="P647" s="116">
        <f t="shared" si="55"/>
        <v>4</v>
      </c>
    </row>
    <row r="648" spans="1:16" x14ac:dyDescent="0.2">
      <c r="A648" s="116" t="str">
        <f t="shared" si="52"/>
        <v>Jacques Sellschop</v>
      </c>
      <c r="B648" s="120">
        <v>41825</v>
      </c>
      <c r="C648" s="116" t="s">
        <v>320</v>
      </c>
      <c r="D648" s="116" t="s">
        <v>448</v>
      </c>
      <c r="E648" s="116" t="s">
        <v>312</v>
      </c>
      <c r="F648" s="116" t="s">
        <v>313</v>
      </c>
      <c r="G648" s="116" t="s">
        <v>877</v>
      </c>
      <c r="H648" s="116">
        <f t="shared" si="53"/>
        <v>1</v>
      </c>
      <c r="I648" s="116" t="s">
        <v>162</v>
      </c>
      <c r="J648" s="116" t="s">
        <v>21</v>
      </c>
      <c r="K648" s="116">
        <v>5</v>
      </c>
      <c r="L648" s="116"/>
      <c r="M648" s="116"/>
      <c r="N648" s="116" t="s">
        <v>317</v>
      </c>
      <c r="O648" s="116">
        <f t="shared" si="54"/>
        <v>2014</v>
      </c>
      <c r="P648" s="116">
        <f t="shared" si="55"/>
        <v>7</v>
      </c>
    </row>
    <row r="649" spans="1:16" x14ac:dyDescent="0.2">
      <c r="A649" s="116" t="str">
        <f t="shared" si="52"/>
        <v>Jacques Sellschop</v>
      </c>
      <c r="B649" s="120">
        <v>41734</v>
      </c>
      <c r="C649" s="116" t="s">
        <v>326</v>
      </c>
      <c r="D649" s="116" t="s">
        <v>677</v>
      </c>
      <c r="E649" s="116" t="s">
        <v>312</v>
      </c>
      <c r="F649" s="116" t="s">
        <v>329</v>
      </c>
      <c r="G649" s="116" t="s">
        <v>878</v>
      </c>
      <c r="H649" s="116">
        <f t="shared" si="53"/>
        <v>1</v>
      </c>
      <c r="I649" s="116" t="s">
        <v>162</v>
      </c>
      <c r="J649" s="116" t="s">
        <v>21</v>
      </c>
      <c r="K649" s="116">
        <v>5</v>
      </c>
      <c r="L649" s="116"/>
      <c r="M649" s="116"/>
      <c r="N649" s="116" t="s">
        <v>317</v>
      </c>
      <c r="O649" s="116">
        <f t="shared" si="54"/>
        <v>2014</v>
      </c>
      <c r="P649" s="116">
        <f t="shared" si="55"/>
        <v>4</v>
      </c>
    </row>
    <row r="650" spans="1:16" x14ac:dyDescent="0.2">
      <c r="A650" s="116" t="str">
        <f t="shared" si="52"/>
        <v>Jacques Sellschop</v>
      </c>
      <c r="B650" s="120">
        <v>41825</v>
      </c>
      <c r="C650" s="116" t="s">
        <v>320</v>
      </c>
      <c r="D650" s="116" t="s">
        <v>852</v>
      </c>
      <c r="E650" s="116" t="s">
        <v>312</v>
      </c>
      <c r="F650" s="116" t="s">
        <v>313</v>
      </c>
      <c r="G650" s="116" t="s">
        <v>879</v>
      </c>
      <c r="H650" s="116">
        <f t="shared" si="53"/>
        <v>1</v>
      </c>
      <c r="I650" s="116" t="s">
        <v>162</v>
      </c>
      <c r="J650" s="116" t="s">
        <v>21</v>
      </c>
      <c r="K650" s="116">
        <v>5</v>
      </c>
      <c r="L650" s="116"/>
      <c r="M650" s="116"/>
      <c r="N650" s="116" t="s">
        <v>317</v>
      </c>
      <c r="O650" s="116">
        <f t="shared" si="54"/>
        <v>2014</v>
      </c>
      <c r="P650" s="116">
        <f t="shared" si="55"/>
        <v>7</v>
      </c>
    </row>
    <row r="651" spans="1:16" x14ac:dyDescent="0.2">
      <c r="A651" s="116" t="str">
        <f t="shared" si="52"/>
        <v>Jacques Sellschop</v>
      </c>
      <c r="B651" s="120">
        <v>41867</v>
      </c>
      <c r="C651" s="116" t="s">
        <v>545</v>
      </c>
      <c r="D651" s="116" t="s">
        <v>880</v>
      </c>
      <c r="E651" s="116"/>
      <c r="F651" s="116" t="s">
        <v>364</v>
      </c>
      <c r="G651" s="116" t="s">
        <v>879</v>
      </c>
      <c r="H651" s="116">
        <f t="shared" si="53"/>
        <v>2</v>
      </c>
      <c r="I651" s="116" t="s">
        <v>162</v>
      </c>
      <c r="J651" s="116" t="s">
        <v>21</v>
      </c>
      <c r="K651" s="116"/>
      <c r="L651" s="116"/>
      <c r="M651" s="116"/>
      <c r="N651" s="116" t="s">
        <v>317</v>
      </c>
      <c r="O651" s="116">
        <f t="shared" si="54"/>
        <v>2014</v>
      </c>
      <c r="P651" s="116">
        <f t="shared" si="55"/>
        <v>8</v>
      </c>
    </row>
    <row r="652" spans="1:16" x14ac:dyDescent="0.2">
      <c r="A652" s="116" t="str">
        <f t="shared" si="52"/>
        <v>Jacques Sellschop</v>
      </c>
      <c r="B652" s="120">
        <v>41909</v>
      </c>
      <c r="C652" s="120" t="s">
        <v>505</v>
      </c>
      <c r="D652" s="116" t="s">
        <v>569</v>
      </c>
      <c r="E652" s="116"/>
      <c r="F652" s="116" t="s">
        <v>313</v>
      </c>
      <c r="G652" s="116" t="s">
        <v>879</v>
      </c>
      <c r="H652" s="116">
        <f t="shared" si="53"/>
        <v>3</v>
      </c>
      <c r="I652" s="116" t="s">
        <v>162</v>
      </c>
      <c r="J652" s="116" t="s">
        <v>21</v>
      </c>
      <c r="K652" s="116"/>
      <c r="L652" s="116"/>
      <c r="M652" s="116"/>
      <c r="N652" s="116" t="s">
        <v>317</v>
      </c>
      <c r="O652" s="116">
        <f t="shared" si="54"/>
        <v>2014</v>
      </c>
      <c r="P652" s="116">
        <f t="shared" si="55"/>
        <v>9</v>
      </c>
    </row>
    <row r="653" spans="1:16" x14ac:dyDescent="0.2">
      <c r="A653" s="116" t="str">
        <f t="shared" si="52"/>
        <v>Jacques Sellschop</v>
      </c>
      <c r="B653" s="120">
        <v>41769</v>
      </c>
      <c r="C653" s="116" t="s">
        <v>350</v>
      </c>
      <c r="D653" s="116" t="s">
        <v>351</v>
      </c>
      <c r="E653" s="116"/>
      <c r="F653" s="116" t="s">
        <v>352</v>
      </c>
      <c r="G653" s="116" t="s">
        <v>881</v>
      </c>
      <c r="H653" s="116">
        <f t="shared" si="53"/>
        <v>1</v>
      </c>
      <c r="I653" s="116"/>
      <c r="J653" s="116" t="s">
        <v>105</v>
      </c>
      <c r="K653" s="116"/>
      <c r="L653" s="116"/>
      <c r="M653" s="116"/>
      <c r="N653" s="116" t="s">
        <v>317</v>
      </c>
      <c r="O653" s="116">
        <f t="shared" si="54"/>
        <v>2014</v>
      </c>
      <c r="P653" s="116">
        <f t="shared" si="55"/>
        <v>5</v>
      </c>
    </row>
    <row r="654" spans="1:16" x14ac:dyDescent="0.2">
      <c r="A654" s="116" t="str">
        <f t="shared" si="52"/>
        <v>Jacques Sellschop</v>
      </c>
      <c r="B654" s="120">
        <v>41944</v>
      </c>
      <c r="C654" s="116" t="s">
        <v>310</v>
      </c>
      <c r="D654" s="116" t="s">
        <v>397</v>
      </c>
      <c r="E654" s="116" t="s">
        <v>528</v>
      </c>
      <c r="F654" s="116" t="s">
        <v>529</v>
      </c>
      <c r="G654" s="116" t="s">
        <v>881</v>
      </c>
      <c r="H654" s="116">
        <f t="shared" si="53"/>
        <v>2</v>
      </c>
      <c r="I654" s="116" t="s">
        <v>162</v>
      </c>
      <c r="J654" s="116" t="s">
        <v>21</v>
      </c>
      <c r="K654" s="116">
        <v>5</v>
      </c>
      <c r="L654" s="116"/>
      <c r="M654" s="116"/>
      <c r="N654" s="116" t="s">
        <v>317</v>
      </c>
      <c r="O654" s="116">
        <f t="shared" si="54"/>
        <v>2014</v>
      </c>
      <c r="P654" s="116">
        <f t="shared" si="55"/>
        <v>11</v>
      </c>
    </row>
    <row r="655" spans="1:16" x14ac:dyDescent="0.2">
      <c r="A655" s="116" t="str">
        <f t="shared" si="52"/>
        <v>Jacques Sellschop</v>
      </c>
      <c r="B655" s="117">
        <v>42273</v>
      </c>
      <c r="C655" t="s">
        <v>476</v>
      </c>
      <c r="D655" t="s">
        <v>1565</v>
      </c>
      <c r="F655" t="s">
        <v>446</v>
      </c>
      <c r="G655" t="s">
        <v>881</v>
      </c>
      <c r="H655" s="116">
        <f t="shared" si="53"/>
        <v>3</v>
      </c>
      <c r="I655" t="s">
        <v>162</v>
      </c>
      <c r="J655" t="s">
        <v>21</v>
      </c>
      <c r="N655" t="s">
        <v>200</v>
      </c>
      <c r="O655" s="116">
        <f t="shared" si="54"/>
        <v>2015</v>
      </c>
      <c r="P655" s="116">
        <f t="shared" si="55"/>
        <v>9</v>
      </c>
    </row>
    <row r="656" spans="1:16" x14ac:dyDescent="0.2">
      <c r="A656" s="116" t="str">
        <f t="shared" si="52"/>
        <v>Jacques Sellschop</v>
      </c>
      <c r="B656" s="120">
        <v>41909</v>
      </c>
      <c r="C656" s="120" t="s">
        <v>505</v>
      </c>
      <c r="D656" s="116" t="s">
        <v>569</v>
      </c>
      <c r="E656" s="116"/>
      <c r="F656" s="116" t="s">
        <v>313</v>
      </c>
      <c r="G656" s="116" t="s">
        <v>882</v>
      </c>
      <c r="H656" s="116">
        <f t="shared" si="53"/>
        <v>1</v>
      </c>
      <c r="I656" s="116" t="s">
        <v>162</v>
      </c>
      <c r="J656" s="116" t="s">
        <v>21</v>
      </c>
      <c r="K656" s="116"/>
      <c r="L656" s="116"/>
      <c r="M656" s="116"/>
      <c r="N656" s="116" t="s">
        <v>317</v>
      </c>
      <c r="O656" s="116">
        <f t="shared" si="54"/>
        <v>2014</v>
      </c>
      <c r="P656" s="116">
        <f t="shared" si="55"/>
        <v>9</v>
      </c>
    </row>
    <row r="657" spans="1:16" x14ac:dyDescent="0.2">
      <c r="A657" s="116" t="str">
        <f t="shared" si="52"/>
        <v>Jacques Sellschop</v>
      </c>
      <c r="B657" s="117">
        <v>42651</v>
      </c>
      <c r="C657" t="s">
        <v>476</v>
      </c>
      <c r="D657" t="s">
        <v>433</v>
      </c>
      <c r="F657" t="s">
        <v>2026</v>
      </c>
      <c r="G657" t="s">
        <v>2040</v>
      </c>
      <c r="H657" s="116">
        <f t="shared" si="53"/>
        <v>1</v>
      </c>
      <c r="I657" t="s">
        <v>162</v>
      </c>
      <c r="J657" t="s">
        <v>21</v>
      </c>
      <c r="M657" t="s">
        <v>1883</v>
      </c>
      <c r="N657" t="s">
        <v>200</v>
      </c>
      <c r="O657" s="116">
        <f t="shared" si="54"/>
        <v>2016</v>
      </c>
      <c r="P657" s="116">
        <f t="shared" si="55"/>
        <v>10</v>
      </c>
    </row>
    <row r="658" spans="1:16" x14ac:dyDescent="0.2">
      <c r="A658" s="116" t="str">
        <f t="shared" si="52"/>
        <v>Jacques Sellschop</v>
      </c>
      <c r="B658" s="120">
        <v>42091</v>
      </c>
      <c r="C658" s="116" t="s">
        <v>445</v>
      </c>
      <c r="D658" s="116" t="s">
        <v>640</v>
      </c>
      <c r="E658" s="116" t="s">
        <v>312</v>
      </c>
      <c r="F658" s="116" t="s">
        <v>446</v>
      </c>
      <c r="G658" s="116" t="s">
        <v>883</v>
      </c>
      <c r="H658" s="116">
        <f t="shared" si="53"/>
        <v>1</v>
      </c>
      <c r="I658" s="116" t="s">
        <v>162</v>
      </c>
      <c r="J658" s="116" t="s">
        <v>21</v>
      </c>
      <c r="K658" s="116">
        <v>5</v>
      </c>
      <c r="L658" s="116"/>
      <c r="M658" s="116"/>
      <c r="N658" s="116" t="s">
        <v>200</v>
      </c>
      <c r="O658" s="116">
        <f t="shared" si="54"/>
        <v>2015</v>
      </c>
      <c r="P658" s="116">
        <f t="shared" si="55"/>
        <v>3</v>
      </c>
    </row>
    <row r="659" spans="1:16" x14ac:dyDescent="0.2">
      <c r="A659" s="116" t="str">
        <f t="shared" si="52"/>
        <v>Jacques Sellschop</v>
      </c>
      <c r="B659" s="120">
        <v>41769</v>
      </c>
      <c r="C659" s="116" t="s">
        <v>350</v>
      </c>
      <c r="D659" s="116" t="s">
        <v>814</v>
      </c>
      <c r="E659" s="116"/>
      <c r="F659" s="116" t="s">
        <v>435</v>
      </c>
      <c r="G659" s="116" t="s">
        <v>884</v>
      </c>
      <c r="H659" s="116">
        <f t="shared" si="53"/>
        <v>1</v>
      </c>
      <c r="I659" s="116"/>
      <c r="J659" s="116" t="s">
        <v>105</v>
      </c>
      <c r="K659" s="116"/>
      <c r="L659" s="116"/>
      <c r="M659" s="116"/>
      <c r="N659" s="116" t="s">
        <v>317</v>
      </c>
      <c r="O659" s="116">
        <f t="shared" si="54"/>
        <v>2014</v>
      </c>
      <c r="P659" s="116">
        <f t="shared" si="55"/>
        <v>5</v>
      </c>
    </row>
    <row r="660" spans="1:16" x14ac:dyDescent="0.2">
      <c r="A660" s="116" t="str">
        <f t="shared" si="52"/>
        <v>Jacques Sellschop</v>
      </c>
      <c r="B660" s="120">
        <v>41769</v>
      </c>
      <c r="C660" s="116" t="s">
        <v>350</v>
      </c>
      <c r="D660" s="116" t="s">
        <v>814</v>
      </c>
      <c r="E660" s="116"/>
      <c r="F660" s="116" t="s">
        <v>352</v>
      </c>
      <c r="G660" s="116" t="s">
        <v>884</v>
      </c>
      <c r="H660" s="116">
        <f t="shared" si="53"/>
        <v>2</v>
      </c>
      <c r="I660" s="116"/>
      <c r="J660" s="116" t="s">
        <v>105</v>
      </c>
      <c r="K660" s="116"/>
      <c r="L660" s="116"/>
      <c r="M660" s="116"/>
      <c r="N660" s="116" t="s">
        <v>317</v>
      </c>
      <c r="O660" s="116">
        <f t="shared" si="54"/>
        <v>2014</v>
      </c>
      <c r="P660" s="116">
        <f t="shared" si="55"/>
        <v>5</v>
      </c>
    </row>
    <row r="661" spans="1:16" x14ac:dyDescent="0.2">
      <c r="A661" s="116" t="str">
        <f t="shared" si="52"/>
        <v>Jacques Sellschop</v>
      </c>
      <c r="B661" s="117">
        <v>42476</v>
      </c>
      <c r="C661" t="s">
        <v>1749</v>
      </c>
      <c r="D661" t="s">
        <v>1769</v>
      </c>
      <c r="F661" t="s">
        <v>343</v>
      </c>
      <c r="G661" t="s">
        <v>1770</v>
      </c>
      <c r="H661" s="116">
        <f t="shared" si="53"/>
        <v>1</v>
      </c>
      <c r="I661" t="s">
        <v>162</v>
      </c>
      <c r="J661" t="s">
        <v>21</v>
      </c>
      <c r="N661" t="s">
        <v>200</v>
      </c>
      <c r="O661" s="116">
        <f t="shared" si="54"/>
        <v>2016</v>
      </c>
      <c r="P661" s="116">
        <f t="shared" si="55"/>
        <v>4</v>
      </c>
    </row>
    <row r="662" spans="1:16" x14ac:dyDescent="0.2">
      <c r="A662" s="116" t="str">
        <f t="shared" si="52"/>
        <v>Jacques Sellschop</v>
      </c>
      <c r="B662" s="117">
        <v>42469</v>
      </c>
      <c r="C662" t="s">
        <v>1753</v>
      </c>
      <c r="D662" t="s">
        <v>1687</v>
      </c>
      <c r="F662" t="s">
        <v>364</v>
      </c>
      <c r="G662" t="s">
        <v>1771</v>
      </c>
      <c r="H662" s="116">
        <f t="shared" si="53"/>
        <v>1</v>
      </c>
      <c r="I662" t="s">
        <v>162</v>
      </c>
      <c r="J662" t="s">
        <v>21</v>
      </c>
      <c r="N662" t="s">
        <v>200</v>
      </c>
      <c r="O662" s="116">
        <f t="shared" si="54"/>
        <v>2016</v>
      </c>
      <c r="P662" s="116">
        <f t="shared" si="55"/>
        <v>4</v>
      </c>
    </row>
    <row r="663" spans="1:16" x14ac:dyDescent="0.2">
      <c r="A663" s="116" t="str">
        <f t="shared" si="52"/>
        <v>Jacques Sellschop</v>
      </c>
      <c r="B663" s="117">
        <v>42476</v>
      </c>
      <c r="C663" t="s">
        <v>1749</v>
      </c>
      <c r="D663" t="s">
        <v>1765</v>
      </c>
      <c r="F663" t="s">
        <v>343</v>
      </c>
      <c r="G663" t="s">
        <v>1771</v>
      </c>
      <c r="H663" s="116">
        <f t="shared" si="53"/>
        <v>2</v>
      </c>
      <c r="I663" t="s">
        <v>162</v>
      </c>
      <c r="J663" t="s">
        <v>21</v>
      </c>
      <c r="N663" t="s">
        <v>200</v>
      </c>
      <c r="O663" s="116">
        <f t="shared" si="54"/>
        <v>2016</v>
      </c>
      <c r="P663" s="116">
        <f t="shared" si="55"/>
        <v>4</v>
      </c>
    </row>
    <row r="664" spans="1:16" x14ac:dyDescent="0.2">
      <c r="A664" s="116" t="str">
        <f t="shared" si="52"/>
        <v>Jacques Sellschop</v>
      </c>
      <c r="B664" s="120">
        <v>41825</v>
      </c>
      <c r="C664" s="116" t="s">
        <v>320</v>
      </c>
      <c r="D664" s="116" t="s">
        <v>323</v>
      </c>
      <c r="E664" s="116" t="s">
        <v>312</v>
      </c>
      <c r="F664" s="116" t="s">
        <v>313</v>
      </c>
      <c r="G664" s="116" t="s">
        <v>885</v>
      </c>
      <c r="H664" s="116">
        <f t="shared" si="53"/>
        <v>1</v>
      </c>
      <c r="I664" s="116" t="s">
        <v>162</v>
      </c>
      <c r="J664" s="116" t="s">
        <v>21</v>
      </c>
      <c r="K664" s="116">
        <v>5</v>
      </c>
      <c r="L664" s="116"/>
      <c r="M664" s="116"/>
      <c r="N664" s="116" t="s">
        <v>317</v>
      </c>
      <c r="O664" s="116">
        <f t="shared" si="54"/>
        <v>2014</v>
      </c>
      <c r="P664" s="116">
        <f t="shared" si="55"/>
        <v>7</v>
      </c>
    </row>
    <row r="665" spans="1:16" x14ac:dyDescent="0.2">
      <c r="A665" s="116" t="str">
        <f t="shared" si="52"/>
        <v>Jacques Sellschop</v>
      </c>
      <c r="B665" s="120">
        <v>41867</v>
      </c>
      <c r="C665" s="116" t="s">
        <v>545</v>
      </c>
      <c r="D665" s="116" t="s">
        <v>552</v>
      </c>
      <c r="E665" s="116"/>
      <c r="F665" s="116" t="s">
        <v>313</v>
      </c>
      <c r="G665" s="116" t="s">
        <v>885</v>
      </c>
      <c r="H665" s="116">
        <f t="shared" si="53"/>
        <v>2</v>
      </c>
      <c r="I665" s="116" t="s">
        <v>162</v>
      </c>
      <c r="J665" s="116" t="s">
        <v>21</v>
      </c>
      <c r="K665" s="116"/>
      <c r="L665" s="116"/>
      <c r="M665" s="116"/>
      <c r="N665" s="116" t="s">
        <v>317</v>
      </c>
      <c r="O665" s="116">
        <f t="shared" si="54"/>
        <v>2014</v>
      </c>
      <c r="P665" s="116">
        <f t="shared" si="55"/>
        <v>8</v>
      </c>
    </row>
    <row r="666" spans="1:16" x14ac:dyDescent="0.2">
      <c r="A666" s="116" t="str">
        <f t="shared" si="52"/>
        <v>Jacques Sellschop</v>
      </c>
      <c r="B666" s="120">
        <v>42077</v>
      </c>
      <c r="C666" s="116" t="s">
        <v>326</v>
      </c>
      <c r="D666" s="116" t="s">
        <v>327</v>
      </c>
      <c r="E666" s="116" t="s">
        <v>328</v>
      </c>
      <c r="F666" s="116" t="s">
        <v>329</v>
      </c>
      <c r="G666" s="116" t="s">
        <v>885</v>
      </c>
      <c r="H666" s="116">
        <f t="shared" si="53"/>
        <v>3</v>
      </c>
      <c r="I666" s="116" t="s">
        <v>162</v>
      </c>
      <c r="J666" s="116" t="s">
        <v>21</v>
      </c>
      <c r="K666" s="116">
        <v>5</v>
      </c>
      <c r="L666" s="116"/>
      <c r="M666" s="116"/>
      <c r="N666" s="116" t="s">
        <v>200</v>
      </c>
      <c r="O666" s="116">
        <f t="shared" si="54"/>
        <v>2015</v>
      </c>
      <c r="P666" s="116">
        <f t="shared" si="55"/>
        <v>3</v>
      </c>
    </row>
    <row r="667" spans="1:16" x14ac:dyDescent="0.2">
      <c r="A667" s="116" t="str">
        <f t="shared" si="52"/>
        <v>Jacques Sellschop</v>
      </c>
      <c r="B667" s="120">
        <v>42091</v>
      </c>
      <c r="C667" s="116" t="s">
        <v>445</v>
      </c>
      <c r="D667" s="116" t="s">
        <v>531</v>
      </c>
      <c r="E667" s="116" t="s">
        <v>312</v>
      </c>
      <c r="F667" s="116" t="s">
        <v>446</v>
      </c>
      <c r="G667" s="116" t="s">
        <v>885</v>
      </c>
      <c r="H667" s="116">
        <f t="shared" si="53"/>
        <v>4</v>
      </c>
      <c r="I667" s="116" t="s">
        <v>162</v>
      </c>
      <c r="J667" s="116" t="s">
        <v>21</v>
      </c>
      <c r="K667" s="116">
        <v>5</v>
      </c>
      <c r="L667" s="116"/>
      <c r="M667" s="116"/>
      <c r="N667" s="116" t="s">
        <v>200</v>
      </c>
      <c r="O667" s="116">
        <f t="shared" si="54"/>
        <v>2015</v>
      </c>
      <c r="P667" s="116">
        <f t="shared" si="55"/>
        <v>3</v>
      </c>
    </row>
    <row r="668" spans="1:16" x14ac:dyDescent="0.2">
      <c r="A668" s="116" t="str">
        <f t="shared" si="52"/>
        <v>Jacques Sellschop</v>
      </c>
      <c r="B668" s="120">
        <v>42154</v>
      </c>
      <c r="C668" s="116" t="s">
        <v>439</v>
      </c>
      <c r="D668" s="116" t="s">
        <v>327</v>
      </c>
      <c r="E668" s="116" t="s">
        <v>886</v>
      </c>
      <c r="F668" s="116" t="s">
        <v>887</v>
      </c>
      <c r="G668" s="116" t="s">
        <v>885</v>
      </c>
      <c r="H668" s="116">
        <f t="shared" si="53"/>
        <v>5</v>
      </c>
      <c r="I668" s="116" t="s">
        <v>162</v>
      </c>
      <c r="J668" s="116" t="s">
        <v>21</v>
      </c>
      <c r="K668" s="116">
        <v>5</v>
      </c>
      <c r="L668" s="116"/>
      <c r="M668" s="116"/>
      <c r="N668" s="116" t="s">
        <v>200</v>
      </c>
      <c r="O668" s="116">
        <f t="shared" si="54"/>
        <v>2015</v>
      </c>
      <c r="P668" s="116">
        <f t="shared" si="55"/>
        <v>5</v>
      </c>
    </row>
    <row r="669" spans="1:16" x14ac:dyDescent="0.2">
      <c r="A669" s="116" t="str">
        <f t="shared" si="52"/>
        <v>Jacques Sellschop</v>
      </c>
      <c r="B669" s="120">
        <v>42154</v>
      </c>
      <c r="C669" s="116" t="s">
        <v>439</v>
      </c>
      <c r="D669" s="116" t="s">
        <v>327</v>
      </c>
      <c r="E669" s="116" t="s">
        <v>441</v>
      </c>
      <c r="F669" s="116" t="s">
        <v>442</v>
      </c>
      <c r="G669" s="116" t="s">
        <v>885</v>
      </c>
      <c r="H669" s="116">
        <f t="shared" si="53"/>
        <v>6</v>
      </c>
      <c r="I669" s="116" t="s">
        <v>162</v>
      </c>
      <c r="J669" s="116" t="s">
        <v>21</v>
      </c>
      <c r="K669" s="116">
        <v>5</v>
      </c>
      <c r="L669" s="116"/>
      <c r="M669" s="116"/>
      <c r="N669" s="116" t="s">
        <v>200</v>
      </c>
      <c r="O669" s="116">
        <f t="shared" si="54"/>
        <v>2015</v>
      </c>
      <c r="P669" s="116">
        <f t="shared" si="55"/>
        <v>5</v>
      </c>
    </row>
    <row r="670" spans="1:16" x14ac:dyDescent="0.2">
      <c r="A670" s="116" t="str">
        <f t="shared" si="52"/>
        <v>Jacques Sellschop</v>
      </c>
      <c r="B670" s="117">
        <v>42273</v>
      </c>
      <c r="C670" t="s">
        <v>476</v>
      </c>
      <c r="D670" t="s">
        <v>1562</v>
      </c>
      <c r="F670" t="s">
        <v>1563</v>
      </c>
      <c r="G670" t="s">
        <v>1566</v>
      </c>
      <c r="H670" s="116">
        <f t="shared" si="53"/>
        <v>1</v>
      </c>
      <c r="I670" t="s">
        <v>162</v>
      </c>
      <c r="J670" t="s">
        <v>21</v>
      </c>
      <c r="N670" t="s">
        <v>200</v>
      </c>
      <c r="O670" s="116">
        <f t="shared" si="54"/>
        <v>2015</v>
      </c>
      <c r="P670" s="116">
        <f t="shared" si="55"/>
        <v>9</v>
      </c>
    </row>
    <row r="671" spans="1:16" x14ac:dyDescent="0.2">
      <c r="A671" s="116" t="str">
        <f t="shared" si="52"/>
        <v>Jacques Sellschop</v>
      </c>
      <c r="B671" s="117">
        <v>42315</v>
      </c>
      <c r="C671" t="s">
        <v>336</v>
      </c>
      <c r="D671" t="s">
        <v>1634</v>
      </c>
      <c r="F671" t="s">
        <v>313</v>
      </c>
      <c r="G671" t="s">
        <v>1566</v>
      </c>
      <c r="H671" s="116">
        <f t="shared" si="53"/>
        <v>2</v>
      </c>
      <c r="I671" t="s">
        <v>162</v>
      </c>
      <c r="J671" t="s">
        <v>21</v>
      </c>
      <c r="N671" t="s">
        <v>200</v>
      </c>
      <c r="O671" s="116">
        <f t="shared" si="54"/>
        <v>2015</v>
      </c>
      <c r="P671" s="116">
        <f t="shared" si="55"/>
        <v>11</v>
      </c>
    </row>
    <row r="672" spans="1:16" x14ac:dyDescent="0.2">
      <c r="A672" s="116" t="str">
        <f t="shared" si="52"/>
        <v>Jacques Sellschop</v>
      </c>
      <c r="B672" s="117">
        <v>42511</v>
      </c>
      <c r="C672" t="s">
        <v>541</v>
      </c>
      <c r="D672" t="s">
        <v>580</v>
      </c>
      <c r="E672" t="s">
        <v>312</v>
      </c>
      <c r="F672" t="s">
        <v>313</v>
      </c>
      <c r="G672" t="s">
        <v>1566</v>
      </c>
      <c r="H672" s="116">
        <f t="shared" si="53"/>
        <v>3</v>
      </c>
      <c r="I672" t="s">
        <v>162</v>
      </c>
      <c r="J672" t="s">
        <v>21</v>
      </c>
      <c r="N672" t="s">
        <v>200</v>
      </c>
      <c r="O672" s="116">
        <f t="shared" si="54"/>
        <v>2016</v>
      </c>
      <c r="P672" s="116">
        <f t="shared" si="55"/>
        <v>5</v>
      </c>
    </row>
    <row r="673" spans="1:16" x14ac:dyDescent="0.2">
      <c r="A673" s="116" t="str">
        <f t="shared" ref="A673:A691" si="56">IF(I673="",TRIM(J673),CONCATENATE(TRIM(J673)," ",TRIM(I673)))</f>
        <v>Jacques Sellschop</v>
      </c>
      <c r="B673" s="117">
        <v>42301</v>
      </c>
      <c r="C673" t="s">
        <v>1610</v>
      </c>
      <c r="D673" t="s">
        <v>1611</v>
      </c>
      <c r="E673" t="s">
        <v>363</v>
      </c>
      <c r="F673" t="s">
        <v>1613</v>
      </c>
      <c r="G673" t="s">
        <v>1614</v>
      </c>
      <c r="H673" s="116">
        <f t="shared" si="53"/>
        <v>1</v>
      </c>
      <c r="I673" t="s">
        <v>162</v>
      </c>
      <c r="J673" t="s">
        <v>21</v>
      </c>
      <c r="N673" t="s">
        <v>200</v>
      </c>
      <c r="O673" s="116">
        <f t="shared" si="54"/>
        <v>2015</v>
      </c>
      <c r="P673" s="116">
        <f t="shared" si="55"/>
        <v>10</v>
      </c>
    </row>
    <row r="674" spans="1:16" x14ac:dyDescent="0.2">
      <c r="A674" s="116" t="str">
        <f t="shared" si="56"/>
        <v>Jacques Sellschop</v>
      </c>
      <c r="B674" s="117">
        <v>42273</v>
      </c>
      <c r="C674" t="s">
        <v>476</v>
      </c>
      <c r="D674" t="s">
        <v>1558</v>
      </c>
      <c r="F674" t="s">
        <v>446</v>
      </c>
      <c r="G674" t="s">
        <v>1441</v>
      </c>
      <c r="H674" s="116">
        <f t="shared" si="53"/>
        <v>1</v>
      </c>
      <c r="I674" t="s">
        <v>162</v>
      </c>
      <c r="J674" t="s">
        <v>21</v>
      </c>
      <c r="N674" t="s">
        <v>200</v>
      </c>
      <c r="O674" s="116">
        <f t="shared" si="54"/>
        <v>2015</v>
      </c>
      <c r="P674" s="116">
        <f t="shared" si="55"/>
        <v>9</v>
      </c>
    </row>
    <row r="675" spans="1:16" x14ac:dyDescent="0.2">
      <c r="A675" s="116" t="str">
        <f t="shared" si="56"/>
        <v>Jacques Sellschop</v>
      </c>
      <c r="B675" s="117">
        <v>42511</v>
      </c>
      <c r="C675" t="s">
        <v>541</v>
      </c>
      <c r="D675" t="s">
        <v>1819</v>
      </c>
      <c r="E675" t="s">
        <v>312</v>
      </c>
      <c r="F675" t="s">
        <v>313</v>
      </c>
      <c r="G675" t="s">
        <v>1820</v>
      </c>
      <c r="H675" s="116">
        <f t="shared" si="53"/>
        <v>1</v>
      </c>
      <c r="I675" t="s">
        <v>162</v>
      </c>
      <c r="J675" t="s">
        <v>21</v>
      </c>
      <c r="N675" t="s">
        <v>200</v>
      </c>
      <c r="O675" s="116">
        <f t="shared" si="54"/>
        <v>2016</v>
      </c>
      <c r="P675" s="116">
        <f t="shared" si="55"/>
        <v>5</v>
      </c>
    </row>
    <row r="676" spans="1:16" x14ac:dyDescent="0.2">
      <c r="A676" s="116" t="str">
        <f t="shared" si="56"/>
        <v>Jacques Sellschop</v>
      </c>
      <c r="B676" s="120">
        <v>42147</v>
      </c>
      <c r="C676" s="116" t="s">
        <v>537</v>
      </c>
      <c r="D676" s="116" t="s">
        <v>538</v>
      </c>
      <c r="E676" s="116" t="s">
        <v>312</v>
      </c>
      <c r="F676" s="116" t="s">
        <v>539</v>
      </c>
      <c r="G676" s="116" t="s">
        <v>888</v>
      </c>
      <c r="H676" s="116">
        <f t="shared" si="53"/>
        <v>1</v>
      </c>
      <c r="I676" s="116" t="s">
        <v>162</v>
      </c>
      <c r="J676" s="116" t="s">
        <v>21</v>
      </c>
      <c r="K676" s="116">
        <v>5</v>
      </c>
      <c r="L676" s="116"/>
      <c r="M676" s="116"/>
      <c r="N676" s="116" t="s">
        <v>200</v>
      </c>
      <c r="O676" s="116">
        <f t="shared" si="54"/>
        <v>2015</v>
      </c>
      <c r="P676" s="116">
        <f t="shared" si="55"/>
        <v>5</v>
      </c>
    </row>
    <row r="677" spans="1:16" x14ac:dyDescent="0.2">
      <c r="A677" s="116" t="str">
        <f t="shared" si="56"/>
        <v>Jacques Sellschop</v>
      </c>
      <c r="B677" s="120">
        <v>42154</v>
      </c>
      <c r="C677" s="116" t="s">
        <v>439</v>
      </c>
      <c r="D677" s="116" t="s">
        <v>440</v>
      </c>
      <c r="E677" s="116" t="s">
        <v>733</v>
      </c>
      <c r="F677" s="116" t="s">
        <v>734</v>
      </c>
      <c r="G677" s="116" t="s">
        <v>888</v>
      </c>
      <c r="H677" s="116">
        <f t="shared" si="53"/>
        <v>2</v>
      </c>
      <c r="I677" s="116" t="s">
        <v>162</v>
      </c>
      <c r="J677" s="116" t="s">
        <v>21</v>
      </c>
      <c r="K677" s="116">
        <v>5</v>
      </c>
      <c r="L677" s="116"/>
      <c r="M677" s="116"/>
      <c r="N677" s="116" t="s">
        <v>200</v>
      </c>
      <c r="O677" s="116">
        <f t="shared" si="54"/>
        <v>2015</v>
      </c>
      <c r="P677" s="116">
        <f t="shared" si="55"/>
        <v>5</v>
      </c>
    </row>
    <row r="678" spans="1:16" x14ac:dyDescent="0.2">
      <c r="A678" s="116" t="str">
        <f t="shared" si="56"/>
        <v>Jacques Sellschop</v>
      </c>
      <c r="B678" s="120">
        <v>42154</v>
      </c>
      <c r="C678" s="116" t="s">
        <v>439</v>
      </c>
      <c r="D678" s="116" t="s">
        <v>440</v>
      </c>
      <c r="E678" s="116" t="s">
        <v>441</v>
      </c>
      <c r="F678" s="116" t="s">
        <v>442</v>
      </c>
      <c r="G678" s="116" t="s">
        <v>888</v>
      </c>
      <c r="H678" s="116">
        <f t="shared" si="53"/>
        <v>3</v>
      </c>
      <c r="I678" s="116" t="s">
        <v>162</v>
      </c>
      <c r="J678" s="116" t="s">
        <v>21</v>
      </c>
      <c r="K678" s="116">
        <v>5</v>
      </c>
      <c r="L678" s="116"/>
      <c r="M678" s="116"/>
      <c r="N678" s="116" t="s">
        <v>200</v>
      </c>
      <c r="O678" s="116">
        <f t="shared" si="54"/>
        <v>2015</v>
      </c>
      <c r="P678" s="116">
        <f t="shared" si="55"/>
        <v>5</v>
      </c>
    </row>
    <row r="679" spans="1:16" x14ac:dyDescent="0.2">
      <c r="A679" s="116" t="str">
        <f t="shared" si="56"/>
        <v>Jacques Sellschop</v>
      </c>
      <c r="B679" s="117">
        <v>42315</v>
      </c>
      <c r="C679" t="s">
        <v>336</v>
      </c>
      <c r="D679" t="s">
        <v>1634</v>
      </c>
      <c r="F679" t="s">
        <v>313</v>
      </c>
      <c r="G679" t="s">
        <v>888</v>
      </c>
      <c r="H679" s="116">
        <f t="shared" si="53"/>
        <v>4</v>
      </c>
      <c r="I679" t="s">
        <v>162</v>
      </c>
      <c r="J679" t="s">
        <v>21</v>
      </c>
      <c r="N679" t="s">
        <v>200</v>
      </c>
      <c r="O679" s="116">
        <f t="shared" si="54"/>
        <v>2015</v>
      </c>
      <c r="P679" s="116">
        <f t="shared" si="55"/>
        <v>11</v>
      </c>
    </row>
    <row r="680" spans="1:16" x14ac:dyDescent="0.2">
      <c r="A680" s="116" t="str">
        <f t="shared" si="56"/>
        <v>Jacques Sellschop</v>
      </c>
      <c r="B680" s="117">
        <v>42273</v>
      </c>
      <c r="C680" t="s">
        <v>476</v>
      </c>
      <c r="D680" t="s">
        <v>1562</v>
      </c>
      <c r="F680" t="s">
        <v>446</v>
      </c>
      <c r="G680" t="s">
        <v>1548</v>
      </c>
      <c r="H680" s="116">
        <f t="shared" si="53"/>
        <v>1</v>
      </c>
      <c r="I680" t="s">
        <v>162</v>
      </c>
      <c r="J680" t="s">
        <v>21</v>
      </c>
      <c r="N680" t="s">
        <v>200</v>
      </c>
      <c r="O680" s="116">
        <f t="shared" si="54"/>
        <v>2015</v>
      </c>
      <c r="P680" s="116">
        <f t="shared" si="55"/>
        <v>9</v>
      </c>
    </row>
    <row r="681" spans="1:16" x14ac:dyDescent="0.2">
      <c r="A681" s="116" t="str">
        <f t="shared" si="56"/>
        <v>Jacques Sellschop</v>
      </c>
      <c r="B681" s="117">
        <v>42456</v>
      </c>
      <c r="C681" t="s">
        <v>340</v>
      </c>
      <c r="D681" t="s">
        <v>1732</v>
      </c>
      <c r="F681" t="s">
        <v>313</v>
      </c>
      <c r="G681" t="s">
        <v>1548</v>
      </c>
      <c r="H681" s="116">
        <f t="shared" si="53"/>
        <v>2</v>
      </c>
      <c r="I681" t="s">
        <v>162</v>
      </c>
      <c r="J681" t="s">
        <v>21</v>
      </c>
      <c r="N681" t="s">
        <v>200</v>
      </c>
      <c r="O681" s="116">
        <f t="shared" si="54"/>
        <v>2016</v>
      </c>
      <c r="P681" s="116">
        <f t="shared" si="55"/>
        <v>3</v>
      </c>
    </row>
    <row r="682" spans="1:16" x14ac:dyDescent="0.2">
      <c r="A682" s="116" t="str">
        <f t="shared" si="56"/>
        <v>Jacques Sellschop</v>
      </c>
      <c r="B682" s="120">
        <v>42049</v>
      </c>
      <c r="C682" s="116" t="s">
        <v>553</v>
      </c>
      <c r="D682" s="116" t="s">
        <v>368</v>
      </c>
      <c r="E682" s="116"/>
      <c r="F682" s="116" t="s">
        <v>313</v>
      </c>
      <c r="G682" s="116" t="s">
        <v>889</v>
      </c>
      <c r="H682" s="116">
        <f t="shared" si="53"/>
        <v>1</v>
      </c>
      <c r="I682" s="116" t="s">
        <v>162</v>
      </c>
      <c r="J682" s="116" t="s">
        <v>21</v>
      </c>
      <c r="K682" s="116">
        <v>5</v>
      </c>
      <c r="L682" s="116"/>
      <c r="M682" s="116"/>
      <c r="N682" s="116" t="s">
        <v>200</v>
      </c>
      <c r="O682" s="116">
        <f t="shared" si="54"/>
        <v>2015</v>
      </c>
      <c r="P682" s="116">
        <f t="shared" si="55"/>
        <v>2</v>
      </c>
    </row>
    <row r="683" spans="1:16" x14ac:dyDescent="0.2">
      <c r="A683" s="116" t="str">
        <f t="shared" si="56"/>
        <v>Jacques Sellschop</v>
      </c>
      <c r="B683" s="120">
        <v>42133</v>
      </c>
      <c r="C683" s="116" t="s">
        <v>426</v>
      </c>
      <c r="D683" s="116" t="s">
        <v>710</v>
      </c>
      <c r="E683" s="116" t="s">
        <v>312</v>
      </c>
      <c r="F683" s="116" t="s">
        <v>313</v>
      </c>
      <c r="G683" s="116" t="s">
        <v>889</v>
      </c>
      <c r="H683" s="116">
        <f t="shared" si="53"/>
        <v>2</v>
      </c>
      <c r="I683" s="116" t="s">
        <v>162</v>
      </c>
      <c r="J683" s="116" t="s">
        <v>21</v>
      </c>
      <c r="K683" s="116">
        <v>5</v>
      </c>
      <c r="L683" s="116"/>
      <c r="M683" s="116"/>
      <c r="N683" s="116" t="s">
        <v>200</v>
      </c>
      <c r="O683" s="116">
        <f t="shared" si="54"/>
        <v>2015</v>
      </c>
      <c r="P683" s="116">
        <f t="shared" si="55"/>
        <v>5</v>
      </c>
    </row>
    <row r="684" spans="1:16" x14ac:dyDescent="0.2">
      <c r="A684" s="116" t="str">
        <f t="shared" si="56"/>
        <v>Jacques Sellschop</v>
      </c>
      <c r="B684" s="120">
        <v>41944</v>
      </c>
      <c r="C684" s="116" t="s">
        <v>310</v>
      </c>
      <c r="D684" s="116" t="s">
        <v>628</v>
      </c>
      <c r="E684" s="116" t="s">
        <v>890</v>
      </c>
      <c r="F684" s="116" t="s">
        <v>891</v>
      </c>
      <c r="G684" s="116" t="s">
        <v>892</v>
      </c>
      <c r="H684" s="116">
        <f t="shared" si="53"/>
        <v>1</v>
      </c>
      <c r="I684" s="116" t="s">
        <v>162</v>
      </c>
      <c r="J684" s="116" t="s">
        <v>21</v>
      </c>
      <c r="K684" s="116">
        <v>5</v>
      </c>
      <c r="L684" s="116"/>
      <c r="M684" s="116"/>
      <c r="N684" s="116" t="s">
        <v>317</v>
      </c>
      <c r="O684" s="116">
        <f t="shared" si="54"/>
        <v>2014</v>
      </c>
      <c r="P684" s="116">
        <f t="shared" si="55"/>
        <v>11</v>
      </c>
    </row>
    <row r="685" spans="1:16" x14ac:dyDescent="0.2">
      <c r="A685" s="116" t="str">
        <f t="shared" si="56"/>
        <v>Jacques Sellschop</v>
      </c>
      <c r="B685" s="120">
        <v>42077</v>
      </c>
      <c r="C685" s="116" t="s">
        <v>326</v>
      </c>
      <c r="D685" s="116" t="s">
        <v>598</v>
      </c>
      <c r="E685" s="116" t="s">
        <v>328</v>
      </c>
      <c r="F685" s="116" t="s">
        <v>329</v>
      </c>
      <c r="G685" s="116" t="s">
        <v>892</v>
      </c>
      <c r="H685" s="116">
        <f t="shared" si="53"/>
        <v>2</v>
      </c>
      <c r="I685" s="116" t="s">
        <v>162</v>
      </c>
      <c r="J685" s="116" t="s">
        <v>21</v>
      </c>
      <c r="K685" s="116">
        <v>5</v>
      </c>
      <c r="L685" s="116"/>
      <c r="M685" s="116"/>
      <c r="N685" s="116" t="s">
        <v>200</v>
      </c>
      <c r="O685" s="116">
        <f t="shared" si="54"/>
        <v>2015</v>
      </c>
      <c r="P685" s="116">
        <f t="shared" si="55"/>
        <v>3</v>
      </c>
    </row>
    <row r="686" spans="1:16" x14ac:dyDescent="0.2">
      <c r="A686" s="116" t="str">
        <f t="shared" si="56"/>
        <v>Jacques Sellschop</v>
      </c>
      <c r="B686" s="117">
        <v>42434</v>
      </c>
      <c r="C686" s="116" t="s">
        <v>524</v>
      </c>
      <c r="D686" t="s">
        <v>1709</v>
      </c>
      <c r="F686" t="s">
        <v>1705</v>
      </c>
      <c r="G686" t="s">
        <v>1710</v>
      </c>
      <c r="H686" s="116">
        <f t="shared" si="53"/>
        <v>1</v>
      </c>
      <c r="I686" t="s">
        <v>162</v>
      </c>
      <c r="J686" t="s">
        <v>21</v>
      </c>
      <c r="N686" t="s">
        <v>200</v>
      </c>
      <c r="O686" s="116">
        <f t="shared" si="54"/>
        <v>2016</v>
      </c>
      <c r="P686" s="116">
        <f t="shared" si="55"/>
        <v>3</v>
      </c>
    </row>
    <row r="687" spans="1:16" x14ac:dyDescent="0.2">
      <c r="A687" s="116" t="str">
        <f t="shared" si="56"/>
        <v>Jacques Sellschop</v>
      </c>
      <c r="B687" s="117">
        <v>42456</v>
      </c>
      <c r="C687" t="s">
        <v>340</v>
      </c>
      <c r="D687" t="s">
        <v>1733</v>
      </c>
      <c r="F687" t="s">
        <v>313</v>
      </c>
      <c r="G687" t="s">
        <v>1710</v>
      </c>
      <c r="H687" s="116">
        <f t="shared" si="53"/>
        <v>2</v>
      </c>
      <c r="I687" t="s">
        <v>162</v>
      </c>
      <c r="J687" t="s">
        <v>21</v>
      </c>
      <c r="N687" t="s">
        <v>200</v>
      </c>
      <c r="O687" s="116">
        <f t="shared" si="54"/>
        <v>2016</v>
      </c>
      <c r="P687" s="116">
        <f t="shared" si="55"/>
        <v>3</v>
      </c>
    </row>
    <row r="688" spans="1:16" x14ac:dyDescent="0.2">
      <c r="A688" s="116" t="str">
        <f t="shared" si="56"/>
        <v>Jacques Sellschop</v>
      </c>
      <c r="B688" s="120">
        <v>41944</v>
      </c>
      <c r="C688" s="116" t="s">
        <v>310</v>
      </c>
      <c r="D688" s="116" t="s">
        <v>628</v>
      </c>
      <c r="E688" s="116" t="s">
        <v>528</v>
      </c>
      <c r="F688" s="116" t="s">
        <v>529</v>
      </c>
      <c r="G688" s="116" t="s">
        <v>893</v>
      </c>
      <c r="H688" s="116">
        <f t="shared" si="53"/>
        <v>1</v>
      </c>
      <c r="I688" s="116" t="s">
        <v>162</v>
      </c>
      <c r="J688" s="116" t="s">
        <v>21</v>
      </c>
      <c r="K688" s="116">
        <v>5</v>
      </c>
      <c r="L688" s="116"/>
      <c r="M688" s="116"/>
      <c r="N688" s="116" t="s">
        <v>317</v>
      </c>
      <c r="O688" s="116">
        <f t="shared" si="54"/>
        <v>2014</v>
      </c>
      <c r="P688" s="116">
        <f t="shared" si="55"/>
        <v>11</v>
      </c>
    </row>
    <row r="689" spans="1:16" x14ac:dyDescent="0.2">
      <c r="A689" s="116" t="str">
        <f t="shared" si="56"/>
        <v>Jacques Sellschop</v>
      </c>
      <c r="B689" s="120">
        <v>42133</v>
      </c>
      <c r="C689" s="116" t="s">
        <v>426</v>
      </c>
      <c r="D689" s="116" t="s">
        <v>465</v>
      </c>
      <c r="E689" s="116" t="s">
        <v>312</v>
      </c>
      <c r="F689" s="116" t="s">
        <v>313</v>
      </c>
      <c r="G689" s="116" t="s">
        <v>893</v>
      </c>
      <c r="H689" s="116">
        <f t="shared" si="53"/>
        <v>2</v>
      </c>
      <c r="I689" s="116" t="s">
        <v>162</v>
      </c>
      <c r="J689" s="116" t="s">
        <v>21</v>
      </c>
      <c r="K689" s="116">
        <v>5</v>
      </c>
      <c r="L689" s="116"/>
      <c r="M689" s="116"/>
      <c r="N689" s="116" t="s">
        <v>200</v>
      </c>
      <c r="O689" s="116">
        <f t="shared" si="54"/>
        <v>2015</v>
      </c>
      <c r="P689" s="116">
        <f t="shared" si="55"/>
        <v>5</v>
      </c>
    </row>
    <row r="690" spans="1:16" x14ac:dyDescent="0.2">
      <c r="A690" s="116" t="str">
        <f t="shared" si="56"/>
        <v>Jacques Sellschop</v>
      </c>
      <c r="B690" s="117">
        <v>42456</v>
      </c>
      <c r="C690" t="s">
        <v>340</v>
      </c>
      <c r="D690" t="s">
        <v>1731</v>
      </c>
      <c r="F690" t="s">
        <v>313</v>
      </c>
      <c r="G690" t="s">
        <v>1734</v>
      </c>
      <c r="H690" s="116">
        <f t="shared" si="53"/>
        <v>1</v>
      </c>
      <c r="I690" t="s">
        <v>162</v>
      </c>
      <c r="J690" t="s">
        <v>21</v>
      </c>
      <c r="N690" t="s">
        <v>200</v>
      </c>
      <c r="O690" s="116">
        <f t="shared" si="54"/>
        <v>2016</v>
      </c>
      <c r="P690" s="116">
        <f t="shared" si="55"/>
        <v>3</v>
      </c>
    </row>
    <row r="691" spans="1:16" x14ac:dyDescent="0.2">
      <c r="A691" s="116" t="str">
        <f t="shared" si="56"/>
        <v>Jacques Sellschop</v>
      </c>
      <c r="B691" s="117">
        <v>42469</v>
      </c>
      <c r="C691" t="s">
        <v>1753</v>
      </c>
      <c r="D691" t="s">
        <v>1654</v>
      </c>
      <c r="F691" t="s">
        <v>1461</v>
      </c>
      <c r="G691" t="s">
        <v>1734</v>
      </c>
      <c r="H691" s="116">
        <f t="shared" si="53"/>
        <v>2</v>
      </c>
      <c r="I691" t="s">
        <v>162</v>
      </c>
      <c r="J691" t="s">
        <v>21</v>
      </c>
      <c r="N691" t="s">
        <v>200</v>
      </c>
      <c r="O691" s="116">
        <f t="shared" si="54"/>
        <v>2016</v>
      </c>
      <c r="P691" s="116">
        <f t="shared" si="55"/>
        <v>4</v>
      </c>
    </row>
    <row r="692" spans="1:16" x14ac:dyDescent="0.2">
      <c r="A692" t="s">
        <v>105</v>
      </c>
      <c r="B692" s="117">
        <v>42497</v>
      </c>
      <c r="C692" t="s">
        <v>1746</v>
      </c>
      <c r="D692" t="s">
        <v>1772</v>
      </c>
      <c r="F692" t="s">
        <v>313</v>
      </c>
      <c r="G692" t="s">
        <v>1734</v>
      </c>
      <c r="H692" s="116">
        <f t="shared" si="53"/>
        <v>3</v>
      </c>
      <c r="N692" t="s">
        <v>200</v>
      </c>
      <c r="O692" s="116">
        <f t="shared" si="54"/>
        <v>2016</v>
      </c>
      <c r="P692" s="116">
        <f t="shared" si="55"/>
        <v>5</v>
      </c>
    </row>
    <row r="693" spans="1:16" x14ac:dyDescent="0.2">
      <c r="A693" s="116" t="str">
        <f t="shared" ref="A693:A724" si="57">IF(I693="",TRIM(J693),CONCATENATE(TRIM(J693)," ",TRIM(I693)))</f>
        <v>Jacques Sellschop</v>
      </c>
      <c r="B693" s="120">
        <v>41769</v>
      </c>
      <c r="C693" s="116" t="s">
        <v>350</v>
      </c>
      <c r="D693" s="116" t="s">
        <v>814</v>
      </c>
      <c r="E693" s="116"/>
      <c r="F693" s="116" t="s">
        <v>435</v>
      </c>
      <c r="G693" s="116" t="s">
        <v>894</v>
      </c>
      <c r="H693" s="116">
        <f t="shared" si="53"/>
        <v>1</v>
      </c>
      <c r="I693" s="116"/>
      <c r="J693" s="116" t="s">
        <v>105</v>
      </c>
      <c r="K693" s="116"/>
      <c r="L693" s="116"/>
      <c r="M693" s="116"/>
      <c r="N693" s="116" t="s">
        <v>317</v>
      </c>
      <c r="O693" s="116">
        <f t="shared" si="54"/>
        <v>2014</v>
      </c>
      <c r="P693" s="116">
        <f t="shared" si="55"/>
        <v>5</v>
      </c>
    </row>
    <row r="694" spans="1:16" x14ac:dyDescent="0.2">
      <c r="A694" s="116" t="str">
        <f t="shared" si="57"/>
        <v>Jacques Sellschop</v>
      </c>
      <c r="B694" s="120">
        <v>41769</v>
      </c>
      <c r="C694" s="116" t="s">
        <v>350</v>
      </c>
      <c r="D694" s="116" t="s">
        <v>814</v>
      </c>
      <c r="E694" s="116"/>
      <c r="F694" s="116" t="s">
        <v>352</v>
      </c>
      <c r="G694" s="116" t="s">
        <v>894</v>
      </c>
      <c r="H694" s="116">
        <f t="shared" si="53"/>
        <v>2</v>
      </c>
      <c r="I694" s="116"/>
      <c r="J694" s="116" t="s">
        <v>105</v>
      </c>
      <c r="K694" s="116"/>
      <c r="L694" s="116"/>
      <c r="M694" s="116"/>
      <c r="N694" s="116" t="s">
        <v>317</v>
      </c>
      <c r="O694" s="116">
        <f t="shared" si="54"/>
        <v>2014</v>
      </c>
      <c r="P694" s="116">
        <f t="shared" si="55"/>
        <v>5</v>
      </c>
    </row>
    <row r="695" spans="1:16" x14ac:dyDescent="0.2">
      <c r="A695" s="116" t="str">
        <f t="shared" si="57"/>
        <v>Jacques Sellschop</v>
      </c>
      <c r="B695" s="120">
        <v>42077</v>
      </c>
      <c r="C695" s="116" t="s">
        <v>326</v>
      </c>
      <c r="D695" s="116" t="s">
        <v>327</v>
      </c>
      <c r="E695" s="116" t="s">
        <v>328</v>
      </c>
      <c r="F695" s="116" t="s">
        <v>329</v>
      </c>
      <c r="G695" s="116" t="s">
        <v>895</v>
      </c>
      <c r="H695" s="116">
        <f t="shared" si="53"/>
        <v>1</v>
      </c>
      <c r="I695" s="116" t="s">
        <v>162</v>
      </c>
      <c r="J695" s="116" t="s">
        <v>21</v>
      </c>
      <c r="K695" s="116">
        <v>5</v>
      </c>
      <c r="L695" s="116"/>
      <c r="M695" s="116"/>
      <c r="N695" s="116" t="s">
        <v>200</v>
      </c>
      <c r="O695" s="116">
        <f t="shared" si="54"/>
        <v>2015</v>
      </c>
      <c r="P695" s="116">
        <f t="shared" si="55"/>
        <v>3</v>
      </c>
    </row>
    <row r="696" spans="1:16" x14ac:dyDescent="0.2">
      <c r="A696" s="116" t="str">
        <f t="shared" si="57"/>
        <v>Jacques Sellschop</v>
      </c>
      <c r="B696" s="120">
        <v>42147</v>
      </c>
      <c r="C696" s="116" t="s">
        <v>537</v>
      </c>
      <c r="D696" s="116" t="s">
        <v>594</v>
      </c>
      <c r="E696" s="116" t="s">
        <v>312</v>
      </c>
      <c r="F696" s="116" t="s">
        <v>539</v>
      </c>
      <c r="G696" s="116" t="s">
        <v>895</v>
      </c>
      <c r="H696" s="116">
        <f t="shared" si="53"/>
        <v>2</v>
      </c>
      <c r="I696" s="116" t="s">
        <v>162</v>
      </c>
      <c r="J696" s="116" t="s">
        <v>21</v>
      </c>
      <c r="K696" s="116">
        <v>5</v>
      </c>
      <c r="L696" s="116"/>
      <c r="M696" s="116"/>
      <c r="N696" s="116" t="s">
        <v>200</v>
      </c>
      <c r="O696" s="116">
        <f t="shared" si="54"/>
        <v>2015</v>
      </c>
      <c r="P696" s="116">
        <f t="shared" si="55"/>
        <v>5</v>
      </c>
    </row>
    <row r="697" spans="1:16" x14ac:dyDescent="0.2">
      <c r="A697" s="116" t="str">
        <f t="shared" si="57"/>
        <v>Jacques Sellschop</v>
      </c>
      <c r="B697" s="120">
        <v>42147</v>
      </c>
      <c r="C697" s="116" t="s">
        <v>537</v>
      </c>
      <c r="D697" s="116" t="s">
        <v>724</v>
      </c>
      <c r="E697" s="116" t="s">
        <v>312</v>
      </c>
      <c r="F697" s="116" t="s">
        <v>539</v>
      </c>
      <c r="G697" s="116" t="s">
        <v>896</v>
      </c>
      <c r="H697" s="116">
        <f t="shared" si="53"/>
        <v>1</v>
      </c>
      <c r="I697" s="116" t="s">
        <v>162</v>
      </c>
      <c r="J697" s="116" t="s">
        <v>21</v>
      </c>
      <c r="K697" s="116">
        <v>5</v>
      </c>
      <c r="L697" s="116"/>
      <c r="M697" s="116"/>
      <c r="N697" s="116" t="s">
        <v>200</v>
      </c>
      <c r="O697" s="116">
        <f t="shared" si="54"/>
        <v>2015</v>
      </c>
      <c r="P697" s="116">
        <f t="shared" si="55"/>
        <v>5</v>
      </c>
    </row>
    <row r="698" spans="1:16" x14ac:dyDescent="0.2">
      <c r="A698" s="116" t="str">
        <f t="shared" si="57"/>
        <v>Jacques Sellschop</v>
      </c>
      <c r="B698" s="120">
        <v>41825</v>
      </c>
      <c r="C698" s="116" t="s">
        <v>320</v>
      </c>
      <c r="D698" s="116" t="s">
        <v>395</v>
      </c>
      <c r="E698" s="116" t="s">
        <v>312</v>
      </c>
      <c r="F698" s="116" t="s">
        <v>313</v>
      </c>
      <c r="G698" s="116" t="s">
        <v>897</v>
      </c>
      <c r="H698" s="116">
        <f t="shared" si="53"/>
        <v>1</v>
      </c>
      <c r="I698" s="116" t="s">
        <v>162</v>
      </c>
      <c r="J698" s="116" t="s">
        <v>21</v>
      </c>
      <c r="K698" s="116">
        <v>5</v>
      </c>
      <c r="L698" s="116"/>
      <c r="M698" s="116"/>
      <c r="N698" s="116" t="s">
        <v>317</v>
      </c>
      <c r="O698" s="116">
        <f t="shared" si="54"/>
        <v>2014</v>
      </c>
      <c r="P698" s="116">
        <f t="shared" si="55"/>
        <v>7</v>
      </c>
    </row>
    <row r="699" spans="1:16" x14ac:dyDescent="0.2">
      <c r="A699" s="116" t="str">
        <f t="shared" si="57"/>
        <v>Jacques Sellschop</v>
      </c>
      <c r="B699" s="120">
        <v>42105</v>
      </c>
      <c r="C699" s="116" t="s">
        <v>513</v>
      </c>
      <c r="D699" s="116" t="s">
        <v>819</v>
      </c>
      <c r="E699" s="116"/>
      <c r="F699" s="116" t="s">
        <v>313</v>
      </c>
      <c r="G699" s="116" t="s">
        <v>897</v>
      </c>
      <c r="H699" s="116">
        <f t="shared" si="53"/>
        <v>2</v>
      </c>
      <c r="I699" s="116" t="s">
        <v>162</v>
      </c>
      <c r="J699" s="116" t="s">
        <v>21</v>
      </c>
      <c r="K699" s="116">
        <v>5</v>
      </c>
      <c r="L699" s="116"/>
      <c r="M699" s="116"/>
      <c r="N699" s="116" t="s">
        <v>200</v>
      </c>
      <c r="O699" s="116">
        <f t="shared" si="54"/>
        <v>2015</v>
      </c>
      <c r="P699" s="116">
        <f t="shared" si="55"/>
        <v>4</v>
      </c>
    </row>
    <row r="700" spans="1:16" x14ac:dyDescent="0.2">
      <c r="A700" s="116" t="str">
        <f t="shared" si="57"/>
        <v>Jacques Sellschop</v>
      </c>
      <c r="B700" s="120">
        <v>42154</v>
      </c>
      <c r="C700" s="116" t="s">
        <v>439</v>
      </c>
      <c r="D700" s="116" t="s">
        <v>898</v>
      </c>
      <c r="E700" s="116" t="s">
        <v>441</v>
      </c>
      <c r="F700" s="116" t="s">
        <v>442</v>
      </c>
      <c r="G700" s="116" t="s">
        <v>899</v>
      </c>
      <c r="H700" s="116">
        <f t="shared" si="53"/>
        <v>1</v>
      </c>
      <c r="I700" s="116" t="s">
        <v>162</v>
      </c>
      <c r="J700" s="116" t="s">
        <v>21</v>
      </c>
      <c r="K700" s="116">
        <v>5</v>
      </c>
      <c r="L700" s="116"/>
      <c r="M700" s="116"/>
      <c r="N700" s="116" t="s">
        <v>200</v>
      </c>
      <c r="O700" s="116">
        <f t="shared" si="54"/>
        <v>2015</v>
      </c>
      <c r="P700" s="116">
        <f t="shared" si="55"/>
        <v>5</v>
      </c>
    </row>
    <row r="701" spans="1:16" x14ac:dyDescent="0.2">
      <c r="A701" s="116" t="str">
        <f t="shared" si="57"/>
        <v>Jacques Sellschop</v>
      </c>
      <c r="B701" s="117">
        <v>42434</v>
      </c>
      <c r="C701" s="116" t="s">
        <v>524</v>
      </c>
      <c r="D701" t="s">
        <v>1709</v>
      </c>
      <c r="F701" t="s">
        <v>1705</v>
      </c>
      <c r="G701" t="s">
        <v>1711</v>
      </c>
      <c r="H701" s="116">
        <f t="shared" si="53"/>
        <v>1</v>
      </c>
      <c r="I701" t="s">
        <v>162</v>
      </c>
      <c r="J701" t="s">
        <v>21</v>
      </c>
      <c r="N701" t="s">
        <v>200</v>
      </c>
      <c r="O701" s="116">
        <f t="shared" si="54"/>
        <v>2016</v>
      </c>
      <c r="P701" s="116">
        <f t="shared" si="55"/>
        <v>3</v>
      </c>
    </row>
    <row r="702" spans="1:16" x14ac:dyDescent="0.2">
      <c r="A702" s="116" t="str">
        <f t="shared" si="57"/>
        <v>Jacques Sellschop</v>
      </c>
      <c r="B702" s="120">
        <v>41825</v>
      </c>
      <c r="C702" s="116" t="s">
        <v>320</v>
      </c>
      <c r="D702" s="116" t="s">
        <v>499</v>
      </c>
      <c r="E702" s="116" t="s">
        <v>312</v>
      </c>
      <c r="F702" s="116" t="s">
        <v>313</v>
      </c>
      <c r="G702" s="116" t="s">
        <v>900</v>
      </c>
      <c r="H702" s="116">
        <f t="shared" si="53"/>
        <v>1</v>
      </c>
      <c r="I702" s="116" t="s">
        <v>162</v>
      </c>
      <c r="J702" s="116" t="s">
        <v>21</v>
      </c>
      <c r="K702" s="116">
        <v>5</v>
      </c>
      <c r="L702" s="116"/>
      <c r="M702" s="116"/>
      <c r="N702" s="116" t="s">
        <v>317</v>
      </c>
      <c r="O702" s="116">
        <f t="shared" si="54"/>
        <v>2014</v>
      </c>
      <c r="P702" s="116">
        <f t="shared" si="55"/>
        <v>7</v>
      </c>
    </row>
    <row r="703" spans="1:16" x14ac:dyDescent="0.2">
      <c r="A703" s="116" t="str">
        <f t="shared" si="57"/>
        <v>Jacques Sellschop</v>
      </c>
      <c r="B703" s="120">
        <v>42154</v>
      </c>
      <c r="C703" s="116" t="s">
        <v>439</v>
      </c>
      <c r="D703" s="116" t="s">
        <v>440</v>
      </c>
      <c r="E703" s="116" t="s">
        <v>441</v>
      </c>
      <c r="F703" s="116" t="s">
        <v>442</v>
      </c>
      <c r="G703" s="116" t="s">
        <v>901</v>
      </c>
      <c r="H703" s="116">
        <f t="shared" si="53"/>
        <v>1</v>
      </c>
      <c r="I703" s="116" t="s">
        <v>162</v>
      </c>
      <c r="J703" s="116" t="s">
        <v>21</v>
      </c>
      <c r="K703" s="116">
        <v>5</v>
      </c>
      <c r="L703" s="116"/>
      <c r="M703" s="116"/>
      <c r="N703" s="116" t="s">
        <v>200</v>
      </c>
      <c r="O703" s="116">
        <f t="shared" si="54"/>
        <v>2015</v>
      </c>
      <c r="P703" s="116">
        <f t="shared" si="55"/>
        <v>5</v>
      </c>
    </row>
    <row r="704" spans="1:16" x14ac:dyDescent="0.2">
      <c r="A704" s="116" t="str">
        <f t="shared" si="57"/>
        <v>Jacques Sellschop</v>
      </c>
      <c r="B704" s="117">
        <v>42651</v>
      </c>
      <c r="C704" t="s">
        <v>476</v>
      </c>
      <c r="D704" t="s">
        <v>433</v>
      </c>
      <c r="F704" t="s">
        <v>2026</v>
      </c>
      <c r="G704" t="s">
        <v>1957</v>
      </c>
      <c r="H704" s="116">
        <f t="shared" si="53"/>
        <v>1</v>
      </c>
      <c r="I704" t="s">
        <v>162</v>
      </c>
      <c r="J704" t="s">
        <v>21</v>
      </c>
      <c r="M704" t="s">
        <v>1883</v>
      </c>
      <c r="N704" t="s">
        <v>200</v>
      </c>
      <c r="O704" s="116">
        <f t="shared" si="54"/>
        <v>2016</v>
      </c>
      <c r="P704" s="116">
        <f t="shared" si="55"/>
        <v>10</v>
      </c>
    </row>
    <row r="705" spans="1:16" x14ac:dyDescent="0.2">
      <c r="A705" s="116" t="str">
        <f t="shared" si="57"/>
        <v>Jacques Sellschop</v>
      </c>
      <c r="B705" s="120">
        <v>42091</v>
      </c>
      <c r="C705" s="116" t="s">
        <v>445</v>
      </c>
      <c r="D705" s="116" t="s">
        <v>651</v>
      </c>
      <c r="E705" s="116" t="s">
        <v>312</v>
      </c>
      <c r="F705" s="116" t="s">
        <v>446</v>
      </c>
      <c r="G705" s="116" t="s">
        <v>902</v>
      </c>
      <c r="H705" s="116">
        <f t="shared" si="53"/>
        <v>1</v>
      </c>
      <c r="I705" s="116" t="s">
        <v>162</v>
      </c>
      <c r="J705" s="116" t="s">
        <v>21</v>
      </c>
      <c r="K705" s="116">
        <v>5</v>
      </c>
      <c r="L705" s="116"/>
      <c r="M705" s="116"/>
      <c r="N705" s="116" t="s">
        <v>200</v>
      </c>
      <c r="O705" s="116">
        <f t="shared" si="54"/>
        <v>2015</v>
      </c>
      <c r="P705" s="116">
        <f t="shared" si="55"/>
        <v>3</v>
      </c>
    </row>
    <row r="706" spans="1:16" x14ac:dyDescent="0.2">
      <c r="A706" s="116" t="str">
        <f t="shared" si="57"/>
        <v>Jacques Sellschop</v>
      </c>
      <c r="B706" s="120">
        <v>42147</v>
      </c>
      <c r="C706" s="116" t="s">
        <v>537</v>
      </c>
      <c r="D706" s="116" t="s">
        <v>538</v>
      </c>
      <c r="E706" s="116" t="s">
        <v>312</v>
      </c>
      <c r="F706" s="116" t="s">
        <v>539</v>
      </c>
      <c r="G706" s="116" t="s">
        <v>902</v>
      </c>
      <c r="H706" s="116">
        <f t="shared" ref="H706:H769" si="58">IF(TRIM(G706)=TRIM(G705),H705+1,1)</f>
        <v>2</v>
      </c>
      <c r="I706" s="116" t="s">
        <v>162</v>
      </c>
      <c r="J706" s="116" t="s">
        <v>21</v>
      </c>
      <c r="K706" s="116">
        <v>5</v>
      </c>
      <c r="L706" s="116"/>
      <c r="M706" s="116"/>
      <c r="N706" s="116" t="s">
        <v>200</v>
      </c>
      <c r="O706" s="116">
        <f t="shared" ref="O706:O769" si="59">YEAR(B706)</f>
        <v>2015</v>
      </c>
      <c r="P706" s="116">
        <f t="shared" ref="P706:P769" si="60">MONTH(B706)</f>
        <v>5</v>
      </c>
    </row>
    <row r="707" spans="1:16" x14ac:dyDescent="0.2">
      <c r="A707" s="116" t="str">
        <f t="shared" si="57"/>
        <v>Jacques Sellschop</v>
      </c>
      <c r="B707" s="120">
        <v>42154</v>
      </c>
      <c r="C707" s="116" t="s">
        <v>439</v>
      </c>
      <c r="D707" s="116" t="s">
        <v>440</v>
      </c>
      <c r="E707" s="116" t="s">
        <v>733</v>
      </c>
      <c r="F707" s="116" t="s">
        <v>734</v>
      </c>
      <c r="G707" s="116" t="s">
        <v>902</v>
      </c>
      <c r="H707" s="116">
        <f t="shared" si="58"/>
        <v>3</v>
      </c>
      <c r="I707" s="116" t="s">
        <v>162</v>
      </c>
      <c r="J707" s="116" t="s">
        <v>21</v>
      </c>
      <c r="K707" s="116">
        <v>5</v>
      </c>
      <c r="L707" s="116"/>
      <c r="M707" s="116"/>
      <c r="N707" s="116" t="s">
        <v>200</v>
      </c>
      <c r="O707" s="116">
        <f t="shared" si="59"/>
        <v>2015</v>
      </c>
      <c r="P707" s="116">
        <f t="shared" si="60"/>
        <v>5</v>
      </c>
    </row>
    <row r="708" spans="1:16" x14ac:dyDescent="0.2">
      <c r="A708" s="116" t="str">
        <f t="shared" si="57"/>
        <v>Jacques Sellschop</v>
      </c>
      <c r="B708" s="120">
        <v>42154</v>
      </c>
      <c r="C708" s="116" t="s">
        <v>439</v>
      </c>
      <c r="D708" s="116" t="s">
        <v>440</v>
      </c>
      <c r="E708" s="116" t="s">
        <v>441</v>
      </c>
      <c r="F708" s="116" t="s">
        <v>442</v>
      </c>
      <c r="G708" s="116" t="s">
        <v>902</v>
      </c>
      <c r="H708" s="116">
        <f t="shared" si="58"/>
        <v>4</v>
      </c>
      <c r="I708" s="116" t="s">
        <v>162</v>
      </c>
      <c r="J708" s="116" t="s">
        <v>21</v>
      </c>
      <c r="K708" s="116">
        <v>5</v>
      </c>
      <c r="L708" s="116"/>
      <c r="M708" s="116"/>
      <c r="N708" s="116" t="s">
        <v>200</v>
      </c>
      <c r="O708" s="116">
        <f t="shared" si="59"/>
        <v>2015</v>
      </c>
      <c r="P708" s="116">
        <f t="shared" si="60"/>
        <v>5</v>
      </c>
    </row>
    <row r="709" spans="1:16" x14ac:dyDescent="0.2">
      <c r="A709" s="116" t="str">
        <f t="shared" si="57"/>
        <v>Jacques Sellschop</v>
      </c>
      <c r="B709" s="117">
        <v>42315</v>
      </c>
      <c r="C709" t="s">
        <v>336</v>
      </c>
      <c r="D709" t="s">
        <v>1634</v>
      </c>
      <c r="F709" t="s">
        <v>313</v>
      </c>
      <c r="G709" t="s">
        <v>902</v>
      </c>
      <c r="H709" s="116">
        <f t="shared" si="58"/>
        <v>5</v>
      </c>
      <c r="I709" t="s">
        <v>162</v>
      </c>
      <c r="J709" t="s">
        <v>21</v>
      </c>
      <c r="N709" t="s">
        <v>200</v>
      </c>
      <c r="O709" s="116">
        <f t="shared" si="59"/>
        <v>2015</v>
      </c>
      <c r="P709" s="116">
        <f t="shared" si="60"/>
        <v>11</v>
      </c>
    </row>
    <row r="710" spans="1:16" x14ac:dyDescent="0.2">
      <c r="A710" s="116" t="str">
        <f t="shared" si="57"/>
        <v>Jacques Sellschop</v>
      </c>
      <c r="B710" s="117">
        <v>42511</v>
      </c>
      <c r="C710" t="s">
        <v>541</v>
      </c>
      <c r="D710" t="s">
        <v>1806</v>
      </c>
      <c r="E710" t="s">
        <v>312</v>
      </c>
      <c r="F710" t="s">
        <v>313</v>
      </c>
      <c r="G710" t="s">
        <v>1821</v>
      </c>
      <c r="H710" s="116">
        <f t="shared" si="58"/>
        <v>1</v>
      </c>
      <c r="I710" t="s">
        <v>162</v>
      </c>
      <c r="J710" t="s">
        <v>21</v>
      </c>
      <c r="N710" t="s">
        <v>200</v>
      </c>
      <c r="O710" s="116">
        <f t="shared" si="59"/>
        <v>2016</v>
      </c>
      <c r="P710" s="116">
        <f t="shared" si="60"/>
        <v>5</v>
      </c>
    </row>
    <row r="711" spans="1:16" x14ac:dyDescent="0.2">
      <c r="A711" s="116" t="str">
        <f t="shared" si="57"/>
        <v>Jacques Sellschop</v>
      </c>
      <c r="B711" s="117">
        <v>42301</v>
      </c>
      <c r="C711" t="s">
        <v>1610</v>
      </c>
      <c r="D711" t="s">
        <v>1615</v>
      </c>
      <c r="E711" t="s">
        <v>312</v>
      </c>
      <c r="F711" t="s">
        <v>313</v>
      </c>
      <c r="G711" t="s">
        <v>1616</v>
      </c>
      <c r="H711" s="116">
        <f t="shared" si="58"/>
        <v>1</v>
      </c>
      <c r="I711" t="s">
        <v>162</v>
      </c>
      <c r="J711" t="s">
        <v>21</v>
      </c>
      <c r="N711" t="s">
        <v>200</v>
      </c>
      <c r="O711" s="116">
        <f t="shared" si="59"/>
        <v>2015</v>
      </c>
      <c r="P711" s="116">
        <f t="shared" si="60"/>
        <v>10</v>
      </c>
    </row>
    <row r="712" spans="1:16" x14ac:dyDescent="0.2">
      <c r="A712" s="116" t="str">
        <f t="shared" si="57"/>
        <v>Jacques Sellschop</v>
      </c>
      <c r="B712" s="120">
        <v>41734</v>
      </c>
      <c r="C712" s="116" t="s">
        <v>326</v>
      </c>
      <c r="D712" s="116" t="s">
        <v>652</v>
      </c>
      <c r="E712" s="116" t="s">
        <v>312</v>
      </c>
      <c r="F712" s="116" t="s">
        <v>329</v>
      </c>
      <c r="G712" s="116" t="s">
        <v>903</v>
      </c>
      <c r="H712" s="116">
        <f t="shared" si="58"/>
        <v>1</v>
      </c>
      <c r="I712" s="116" t="s">
        <v>162</v>
      </c>
      <c r="J712" s="116" t="s">
        <v>21</v>
      </c>
      <c r="K712" s="116">
        <v>5</v>
      </c>
      <c r="L712" s="116"/>
      <c r="M712" s="116"/>
      <c r="N712" s="116" t="s">
        <v>317</v>
      </c>
      <c r="O712" s="116">
        <f t="shared" si="59"/>
        <v>2014</v>
      </c>
      <c r="P712" s="116">
        <f t="shared" si="60"/>
        <v>4</v>
      </c>
    </row>
    <row r="713" spans="1:16" x14ac:dyDescent="0.2">
      <c r="A713" s="116" t="str">
        <f t="shared" si="57"/>
        <v>Jacques Sellschop</v>
      </c>
      <c r="B713" s="117">
        <v>42273</v>
      </c>
      <c r="C713" t="s">
        <v>476</v>
      </c>
      <c r="D713" t="s">
        <v>1558</v>
      </c>
      <c r="F713" t="s">
        <v>446</v>
      </c>
      <c r="G713" t="s">
        <v>1567</v>
      </c>
      <c r="H713" s="116">
        <f t="shared" si="58"/>
        <v>1</v>
      </c>
      <c r="I713" t="s">
        <v>162</v>
      </c>
      <c r="J713" t="s">
        <v>21</v>
      </c>
      <c r="N713" t="s">
        <v>200</v>
      </c>
      <c r="O713" s="116">
        <f t="shared" si="59"/>
        <v>2015</v>
      </c>
      <c r="P713" s="116">
        <f t="shared" si="60"/>
        <v>9</v>
      </c>
    </row>
    <row r="714" spans="1:16" x14ac:dyDescent="0.2">
      <c r="A714" s="116" t="str">
        <f t="shared" si="57"/>
        <v>Jacques Sellschop</v>
      </c>
      <c r="B714" s="117">
        <v>42476</v>
      </c>
      <c r="C714" t="s">
        <v>1749</v>
      </c>
      <c r="D714" t="s">
        <v>1769</v>
      </c>
      <c r="F714" t="s">
        <v>343</v>
      </c>
      <c r="G714" t="s">
        <v>1567</v>
      </c>
      <c r="H714" s="116">
        <f t="shared" si="58"/>
        <v>2</v>
      </c>
      <c r="I714" t="s">
        <v>162</v>
      </c>
      <c r="J714" t="s">
        <v>21</v>
      </c>
      <c r="N714" t="s">
        <v>200</v>
      </c>
      <c r="O714" s="116">
        <f t="shared" si="59"/>
        <v>2016</v>
      </c>
      <c r="P714" s="116">
        <f t="shared" si="60"/>
        <v>4</v>
      </c>
    </row>
    <row r="715" spans="1:16" x14ac:dyDescent="0.2">
      <c r="A715" s="116" t="str">
        <f t="shared" si="57"/>
        <v>Jacques Sellschop</v>
      </c>
      <c r="B715" s="120">
        <v>41734</v>
      </c>
      <c r="C715" s="116" t="s">
        <v>326</v>
      </c>
      <c r="D715" s="116" t="s">
        <v>646</v>
      </c>
      <c r="E715" s="116" t="s">
        <v>312</v>
      </c>
      <c r="F715" s="116" t="s">
        <v>329</v>
      </c>
      <c r="G715" s="116" t="s">
        <v>904</v>
      </c>
      <c r="H715" s="116">
        <f t="shared" si="58"/>
        <v>1</v>
      </c>
      <c r="I715" s="116" t="s">
        <v>162</v>
      </c>
      <c r="J715" s="116" t="s">
        <v>21</v>
      </c>
      <c r="K715" s="116">
        <v>5</v>
      </c>
      <c r="L715" s="116"/>
      <c r="M715" s="116"/>
      <c r="N715" s="116" t="s">
        <v>317</v>
      </c>
      <c r="O715" s="116">
        <f t="shared" si="59"/>
        <v>2014</v>
      </c>
      <c r="P715" s="116">
        <f t="shared" si="60"/>
        <v>4</v>
      </c>
    </row>
    <row r="716" spans="1:16" x14ac:dyDescent="0.2">
      <c r="A716" s="116" t="str">
        <f t="shared" si="57"/>
        <v>Jacques Sellschop</v>
      </c>
      <c r="B716" s="120">
        <v>41818</v>
      </c>
      <c r="C716" s="116" t="s">
        <v>562</v>
      </c>
      <c r="D716" s="116" t="s">
        <v>563</v>
      </c>
      <c r="E716" s="116" t="s">
        <v>363</v>
      </c>
      <c r="F716" s="116" t="s">
        <v>364</v>
      </c>
      <c r="G716" s="116" t="s">
        <v>905</v>
      </c>
      <c r="H716" s="116">
        <f t="shared" si="58"/>
        <v>1</v>
      </c>
      <c r="I716" s="116" t="s">
        <v>162</v>
      </c>
      <c r="J716" s="116" t="s">
        <v>21</v>
      </c>
      <c r="K716" s="116">
        <v>5</v>
      </c>
      <c r="L716" s="116"/>
      <c r="M716" s="116"/>
      <c r="N716" s="116" t="s">
        <v>317</v>
      </c>
      <c r="O716" s="116">
        <f t="shared" si="59"/>
        <v>2014</v>
      </c>
      <c r="P716" s="116">
        <f t="shared" si="60"/>
        <v>6</v>
      </c>
    </row>
    <row r="717" spans="1:16" x14ac:dyDescent="0.2">
      <c r="A717" s="116" t="str">
        <f t="shared" si="57"/>
        <v>Jacques Sellschop</v>
      </c>
      <c r="B717" s="120">
        <v>41909</v>
      </c>
      <c r="C717" s="120" t="s">
        <v>505</v>
      </c>
      <c r="D717" s="116" t="s">
        <v>664</v>
      </c>
      <c r="E717" s="116"/>
      <c r="F717" s="116" t="s">
        <v>313</v>
      </c>
      <c r="G717" s="116" t="s">
        <v>905</v>
      </c>
      <c r="H717" s="116">
        <f t="shared" si="58"/>
        <v>2</v>
      </c>
      <c r="I717" s="116" t="s">
        <v>162</v>
      </c>
      <c r="J717" s="116" t="s">
        <v>21</v>
      </c>
      <c r="K717" s="116"/>
      <c r="L717" s="116"/>
      <c r="M717" s="116"/>
      <c r="N717" s="116" t="s">
        <v>317</v>
      </c>
      <c r="O717" s="116">
        <f t="shared" si="59"/>
        <v>2014</v>
      </c>
      <c r="P717" s="116">
        <f t="shared" si="60"/>
        <v>9</v>
      </c>
    </row>
    <row r="718" spans="1:16" x14ac:dyDescent="0.2">
      <c r="A718" s="116" t="str">
        <f t="shared" si="57"/>
        <v>Jacques Sellschop</v>
      </c>
      <c r="B718" s="120">
        <v>42049</v>
      </c>
      <c r="C718" s="116" t="s">
        <v>553</v>
      </c>
      <c r="D718" s="116" t="s">
        <v>368</v>
      </c>
      <c r="E718" s="116"/>
      <c r="F718" s="116" t="s">
        <v>313</v>
      </c>
      <c r="G718" s="116" t="s">
        <v>905</v>
      </c>
      <c r="H718" s="116">
        <f t="shared" si="58"/>
        <v>3</v>
      </c>
      <c r="I718" s="116" t="s">
        <v>162</v>
      </c>
      <c r="J718" s="116" t="s">
        <v>21</v>
      </c>
      <c r="K718" s="116">
        <v>5</v>
      </c>
      <c r="L718" s="116"/>
      <c r="M718" s="116"/>
      <c r="N718" s="116" t="s">
        <v>200</v>
      </c>
      <c r="O718" s="116">
        <f t="shared" si="59"/>
        <v>2015</v>
      </c>
      <c r="P718" s="116">
        <f t="shared" si="60"/>
        <v>2</v>
      </c>
    </row>
    <row r="719" spans="1:16" x14ac:dyDescent="0.2">
      <c r="A719" s="116" t="str">
        <f t="shared" si="57"/>
        <v>Jacques Sellschop</v>
      </c>
      <c r="B719" s="120">
        <v>42077</v>
      </c>
      <c r="C719" s="116" t="s">
        <v>326</v>
      </c>
      <c r="D719" s="116" t="s">
        <v>576</v>
      </c>
      <c r="E719" s="116" t="s">
        <v>328</v>
      </c>
      <c r="F719" s="116" t="s">
        <v>329</v>
      </c>
      <c r="G719" s="116" t="s">
        <v>905</v>
      </c>
      <c r="H719" s="116">
        <f t="shared" si="58"/>
        <v>4</v>
      </c>
      <c r="I719" s="116" t="s">
        <v>162</v>
      </c>
      <c r="J719" s="116" t="s">
        <v>21</v>
      </c>
      <c r="K719" s="116">
        <v>5</v>
      </c>
      <c r="L719" s="116"/>
      <c r="M719" s="116"/>
      <c r="N719" s="116" t="s">
        <v>200</v>
      </c>
      <c r="O719" s="116">
        <f t="shared" si="59"/>
        <v>2015</v>
      </c>
      <c r="P719" s="116">
        <f t="shared" si="60"/>
        <v>3</v>
      </c>
    </row>
    <row r="720" spans="1:16" x14ac:dyDescent="0.2">
      <c r="A720" s="116" t="str">
        <f t="shared" si="57"/>
        <v>Joe Houghton</v>
      </c>
      <c r="B720" s="117">
        <v>42386</v>
      </c>
      <c r="C720" t="s">
        <v>1635</v>
      </c>
      <c r="D720" t="s">
        <v>706</v>
      </c>
      <c r="F720" t="s">
        <v>313</v>
      </c>
      <c r="G720" t="s">
        <v>1636</v>
      </c>
      <c r="H720" s="116">
        <f t="shared" si="58"/>
        <v>1</v>
      </c>
      <c r="I720" t="s">
        <v>260</v>
      </c>
      <c r="J720" t="s">
        <v>259</v>
      </c>
      <c r="N720" t="s">
        <v>200</v>
      </c>
      <c r="O720" s="116">
        <f t="shared" si="59"/>
        <v>2016</v>
      </c>
      <c r="P720" s="116">
        <f t="shared" si="60"/>
        <v>1</v>
      </c>
    </row>
    <row r="721" spans="1:16" x14ac:dyDescent="0.2">
      <c r="A721" s="116" t="str">
        <f t="shared" si="57"/>
        <v>Joe Houghton</v>
      </c>
      <c r="B721" s="117">
        <v>42386</v>
      </c>
      <c r="C721" t="s">
        <v>1635</v>
      </c>
      <c r="D721" t="s">
        <v>1570</v>
      </c>
      <c r="F721" t="s">
        <v>313</v>
      </c>
      <c r="G721" t="s">
        <v>1637</v>
      </c>
      <c r="H721" s="116">
        <f t="shared" si="58"/>
        <v>1</v>
      </c>
      <c r="I721" t="s">
        <v>260</v>
      </c>
      <c r="J721" t="s">
        <v>259</v>
      </c>
      <c r="N721" t="s">
        <v>200</v>
      </c>
      <c r="O721" s="116">
        <f t="shared" si="59"/>
        <v>2016</v>
      </c>
      <c r="P721" s="116">
        <f t="shared" si="60"/>
        <v>1</v>
      </c>
    </row>
    <row r="722" spans="1:16" x14ac:dyDescent="0.2">
      <c r="A722" s="116" t="str">
        <f t="shared" si="57"/>
        <v>Joe Houghton</v>
      </c>
      <c r="B722" s="117">
        <v>42259</v>
      </c>
      <c r="C722" t="s">
        <v>520</v>
      </c>
      <c r="D722" s="118" t="s">
        <v>1554</v>
      </c>
      <c r="E722" s="118"/>
      <c r="F722" s="118" t="s">
        <v>313</v>
      </c>
      <c r="G722" s="118" t="s">
        <v>1445</v>
      </c>
      <c r="H722" s="116">
        <f t="shared" si="58"/>
        <v>1</v>
      </c>
      <c r="I722" s="118" t="s">
        <v>260</v>
      </c>
      <c r="J722" s="118" t="s">
        <v>259</v>
      </c>
      <c r="K722" s="118"/>
      <c r="L722" s="118"/>
      <c r="M722" s="118"/>
      <c r="N722" s="118" t="s">
        <v>200</v>
      </c>
      <c r="O722" s="116">
        <f t="shared" si="59"/>
        <v>2015</v>
      </c>
      <c r="P722" s="116">
        <f t="shared" si="60"/>
        <v>9</v>
      </c>
    </row>
    <row r="723" spans="1:16" x14ac:dyDescent="0.2">
      <c r="A723" s="116" t="str">
        <f t="shared" si="57"/>
        <v>Joe Houghton</v>
      </c>
      <c r="B723" s="117">
        <v>42386</v>
      </c>
      <c r="C723" t="s">
        <v>1635</v>
      </c>
      <c r="D723" t="s">
        <v>746</v>
      </c>
      <c r="F723" t="s">
        <v>313</v>
      </c>
      <c r="G723" t="s">
        <v>1445</v>
      </c>
      <c r="H723" s="116">
        <f t="shared" si="58"/>
        <v>2</v>
      </c>
      <c r="I723" t="s">
        <v>260</v>
      </c>
      <c r="J723" t="s">
        <v>259</v>
      </c>
      <c r="N723" t="s">
        <v>200</v>
      </c>
      <c r="O723" s="116">
        <f t="shared" si="59"/>
        <v>2016</v>
      </c>
      <c r="P723" s="116">
        <f t="shared" si="60"/>
        <v>1</v>
      </c>
    </row>
    <row r="724" spans="1:16" x14ac:dyDescent="0.2">
      <c r="A724" s="116" t="str">
        <f t="shared" si="57"/>
        <v>Joe Houghton</v>
      </c>
      <c r="B724" s="120">
        <v>42133</v>
      </c>
      <c r="C724" s="116" t="s">
        <v>426</v>
      </c>
      <c r="D724" s="116" t="s">
        <v>400</v>
      </c>
      <c r="E724" s="116" t="s">
        <v>312</v>
      </c>
      <c r="F724" s="116" t="s">
        <v>313</v>
      </c>
      <c r="G724" s="116" t="s">
        <v>906</v>
      </c>
      <c r="H724" s="116">
        <f t="shared" si="58"/>
        <v>1</v>
      </c>
      <c r="I724" s="116" t="s">
        <v>260</v>
      </c>
      <c r="J724" s="116" t="s">
        <v>259</v>
      </c>
      <c r="K724" s="116">
        <v>3</v>
      </c>
      <c r="L724" s="116"/>
      <c r="M724" s="116" t="s">
        <v>261</v>
      </c>
      <c r="N724" s="116" t="s">
        <v>200</v>
      </c>
      <c r="O724" s="116">
        <f t="shared" si="59"/>
        <v>2015</v>
      </c>
      <c r="P724" s="116">
        <f t="shared" si="60"/>
        <v>5</v>
      </c>
    </row>
    <row r="725" spans="1:16" x14ac:dyDescent="0.2">
      <c r="A725" s="116" t="str">
        <f t="shared" ref="A725:A743" si="61">IF(I725="",TRIM(J725),CONCATENATE(TRIM(J725)," ",TRIM(I725)))</f>
        <v>Joe Houghton</v>
      </c>
      <c r="B725" s="120">
        <v>42140</v>
      </c>
      <c r="C725" s="116" t="s">
        <v>450</v>
      </c>
      <c r="D725" s="116" t="s">
        <v>809</v>
      </c>
      <c r="E725" s="116" t="s">
        <v>583</v>
      </c>
      <c r="F725" s="116" t="s">
        <v>343</v>
      </c>
      <c r="G725" s="116" t="s">
        <v>906</v>
      </c>
      <c r="H725" s="116">
        <f t="shared" si="58"/>
        <v>2</v>
      </c>
      <c r="I725" s="116" t="s">
        <v>260</v>
      </c>
      <c r="J725" s="116" t="s">
        <v>259</v>
      </c>
      <c r="K725" s="116">
        <v>3</v>
      </c>
      <c r="L725" s="116"/>
      <c r="M725" s="116" t="s">
        <v>261</v>
      </c>
      <c r="N725" s="116" t="s">
        <v>200</v>
      </c>
      <c r="O725" s="116">
        <f t="shared" si="59"/>
        <v>2015</v>
      </c>
      <c r="P725" s="116">
        <f t="shared" si="60"/>
        <v>5</v>
      </c>
    </row>
    <row r="726" spans="1:16" x14ac:dyDescent="0.2">
      <c r="A726" s="116" t="str">
        <f t="shared" si="61"/>
        <v>Joe Houghton</v>
      </c>
      <c r="B726" s="120">
        <v>42147</v>
      </c>
      <c r="C726" s="116" t="s">
        <v>537</v>
      </c>
      <c r="D726" s="116" t="s">
        <v>724</v>
      </c>
      <c r="E726" s="116" t="s">
        <v>363</v>
      </c>
      <c r="F726" s="116" t="s">
        <v>557</v>
      </c>
      <c r="G726" s="116" t="s">
        <v>906</v>
      </c>
      <c r="H726" s="116">
        <f t="shared" si="58"/>
        <v>3</v>
      </c>
      <c r="I726" s="116" t="s">
        <v>260</v>
      </c>
      <c r="J726" s="116" t="s">
        <v>259</v>
      </c>
      <c r="K726" s="116">
        <v>3</v>
      </c>
      <c r="L726" s="116"/>
      <c r="M726" s="116" t="s">
        <v>261</v>
      </c>
      <c r="N726" s="116" t="s">
        <v>200</v>
      </c>
      <c r="O726" s="116">
        <f t="shared" si="59"/>
        <v>2015</v>
      </c>
      <c r="P726" s="116">
        <f t="shared" si="60"/>
        <v>5</v>
      </c>
    </row>
    <row r="727" spans="1:16" x14ac:dyDescent="0.2">
      <c r="A727" s="116" t="str">
        <f t="shared" si="61"/>
        <v>Joe Houghton</v>
      </c>
      <c r="B727" s="117">
        <v>42278</v>
      </c>
      <c r="C727" t="s">
        <v>1568</v>
      </c>
      <c r="D727" s="118" t="s">
        <v>1463</v>
      </c>
      <c r="F727" s="118" t="s">
        <v>313</v>
      </c>
      <c r="G727" s="118" t="s">
        <v>906</v>
      </c>
      <c r="H727" s="116">
        <f t="shared" si="58"/>
        <v>4</v>
      </c>
      <c r="I727" s="118" t="s">
        <v>260</v>
      </c>
      <c r="J727" s="118" t="s">
        <v>259</v>
      </c>
      <c r="O727" s="116">
        <f t="shared" si="59"/>
        <v>2015</v>
      </c>
      <c r="P727" s="116">
        <f t="shared" si="60"/>
        <v>10</v>
      </c>
    </row>
    <row r="728" spans="1:16" x14ac:dyDescent="0.2">
      <c r="A728" s="116" t="str">
        <f t="shared" si="61"/>
        <v>Joe Houghton</v>
      </c>
      <c r="B728" s="117">
        <v>42387</v>
      </c>
      <c r="C728" t="s">
        <v>532</v>
      </c>
      <c r="D728" t="s">
        <v>634</v>
      </c>
      <c r="F728" t="s">
        <v>313</v>
      </c>
      <c r="G728" t="s">
        <v>1675</v>
      </c>
      <c r="H728" s="116">
        <f t="shared" si="58"/>
        <v>1</v>
      </c>
      <c r="I728" t="s">
        <v>260</v>
      </c>
      <c r="J728" t="s">
        <v>259</v>
      </c>
      <c r="O728" s="116">
        <f t="shared" si="59"/>
        <v>2016</v>
      </c>
      <c r="P728" s="116">
        <f t="shared" si="60"/>
        <v>1</v>
      </c>
    </row>
    <row r="729" spans="1:16" x14ac:dyDescent="0.2">
      <c r="A729" s="116" t="str">
        <f t="shared" si="61"/>
        <v>Joe Houghton</v>
      </c>
      <c r="B729" s="117">
        <v>42259</v>
      </c>
      <c r="C729" t="s">
        <v>520</v>
      </c>
      <c r="D729" s="118" t="s">
        <v>1552</v>
      </c>
      <c r="E729" s="118"/>
      <c r="F729" s="118" t="s">
        <v>313</v>
      </c>
      <c r="G729" s="118" t="s">
        <v>1444</v>
      </c>
      <c r="H729" s="116">
        <f t="shared" si="58"/>
        <v>1</v>
      </c>
      <c r="I729" s="118" t="s">
        <v>260</v>
      </c>
      <c r="J729" s="118" t="s">
        <v>259</v>
      </c>
      <c r="K729" s="118"/>
      <c r="L729" s="118"/>
      <c r="M729" s="118"/>
      <c r="N729" s="118" t="s">
        <v>200</v>
      </c>
      <c r="O729" s="116">
        <f t="shared" si="59"/>
        <v>2015</v>
      </c>
      <c r="P729" s="116">
        <f t="shared" si="60"/>
        <v>9</v>
      </c>
    </row>
    <row r="730" spans="1:16" x14ac:dyDescent="0.2">
      <c r="A730" s="116" t="str">
        <f t="shared" si="61"/>
        <v>Joe Houghton</v>
      </c>
      <c r="B730" s="120">
        <v>42147</v>
      </c>
      <c r="C730" s="116" t="s">
        <v>537</v>
      </c>
      <c r="D730" s="116" t="s">
        <v>591</v>
      </c>
      <c r="E730" s="116" t="s">
        <v>312</v>
      </c>
      <c r="F730" s="116" t="s">
        <v>539</v>
      </c>
      <c r="G730" s="116" t="s">
        <v>907</v>
      </c>
      <c r="H730" s="116">
        <f t="shared" si="58"/>
        <v>1</v>
      </c>
      <c r="I730" s="116" t="s">
        <v>260</v>
      </c>
      <c r="J730" s="116" t="s">
        <v>259</v>
      </c>
      <c r="K730" s="116">
        <v>3</v>
      </c>
      <c r="L730" s="116"/>
      <c r="M730" s="116" t="s">
        <v>261</v>
      </c>
      <c r="N730" s="116" t="s">
        <v>200</v>
      </c>
      <c r="O730" s="116">
        <f t="shared" si="59"/>
        <v>2015</v>
      </c>
      <c r="P730" s="116">
        <f t="shared" si="60"/>
        <v>5</v>
      </c>
    </row>
    <row r="731" spans="1:16" x14ac:dyDescent="0.2">
      <c r="A731" s="116" t="str">
        <f t="shared" si="61"/>
        <v>Joe Houghton</v>
      </c>
      <c r="B731" s="120">
        <v>42147</v>
      </c>
      <c r="C731" s="116" t="s">
        <v>537</v>
      </c>
      <c r="D731" s="116" t="s">
        <v>591</v>
      </c>
      <c r="E731" s="116" t="s">
        <v>312</v>
      </c>
      <c r="F731" s="116" t="s">
        <v>539</v>
      </c>
      <c r="G731" s="116" t="s">
        <v>908</v>
      </c>
      <c r="H731" s="116">
        <f t="shared" si="58"/>
        <v>1</v>
      </c>
      <c r="I731" s="116" t="s">
        <v>260</v>
      </c>
      <c r="J731" s="116" t="s">
        <v>259</v>
      </c>
      <c r="K731" s="116">
        <v>3</v>
      </c>
      <c r="L731" s="116"/>
      <c r="M731" s="116" t="s">
        <v>261</v>
      </c>
      <c r="N731" s="116" t="s">
        <v>200</v>
      </c>
      <c r="O731" s="116">
        <f t="shared" si="59"/>
        <v>2015</v>
      </c>
      <c r="P731" s="116">
        <f t="shared" si="60"/>
        <v>5</v>
      </c>
    </row>
    <row r="732" spans="1:16" x14ac:dyDescent="0.2">
      <c r="A732" s="116" t="str">
        <f t="shared" si="61"/>
        <v>Joe Houghton</v>
      </c>
      <c r="B732" s="117">
        <v>42386</v>
      </c>
      <c r="C732" t="s">
        <v>1635</v>
      </c>
      <c r="D732" t="s">
        <v>33</v>
      </c>
      <c r="F732" t="s">
        <v>313</v>
      </c>
      <c r="G732" t="s">
        <v>1638</v>
      </c>
      <c r="H732" s="116">
        <f t="shared" si="58"/>
        <v>1</v>
      </c>
      <c r="I732" t="s">
        <v>260</v>
      </c>
      <c r="J732" t="s">
        <v>259</v>
      </c>
      <c r="N732" t="s">
        <v>200</v>
      </c>
      <c r="O732" s="116">
        <f t="shared" si="59"/>
        <v>2016</v>
      </c>
      <c r="P732" s="116">
        <f t="shared" si="60"/>
        <v>1</v>
      </c>
    </row>
    <row r="733" spans="1:16" x14ac:dyDescent="0.2">
      <c r="A733" s="116" t="str">
        <f t="shared" si="61"/>
        <v>Joe Houghton</v>
      </c>
      <c r="B733" s="120">
        <v>42133</v>
      </c>
      <c r="C733" s="116" t="s">
        <v>426</v>
      </c>
      <c r="D733" s="116" t="s">
        <v>395</v>
      </c>
      <c r="E733" s="116" t="s">
        <v>312</v>
      </c>
      <c r="F733" s="116" t="s">
        <v>313</v>
      </c>
      <c r="G733" s="116" t="s">
        <v>909</v>
      </c>
      <c r="H733" s="116">
        <f t="shared" si="58"/>
        <v>1</v>
      </c>
      <c r="I733" s="116" t="s">
        <v>260</v>
      </c>
      <c r="J733" s="116" t="s">
        <v>259</v>
      </c>
      <c r="K733" s="116">
        <v>3</v>
      </c>
      <c r="L733" s="116"/>
      <c r="M733" s="116" t="s">
        <v>261</v>
      </c>
      <c r="N733" s="116" t="s">
        <v>200</v>
      </c>
      <c r="O733" s="116">
        <f t="shared" si="59"/>
        <v>2015</v>
      </c>
      <c r="P733" s="116">
        <f t="shared" si="60"/>
        <v>5</v>
      </c>
    </row>
    <row r="734" spans="1:16" x14ac:dyDescent="0.2">
      <c r="A734" s="116" t="str">
        <f t="shared" si="61"/>
        <v>Joe Houghton</v>
      </c>
      <c r="B734" s="117">
        <v>42278</v>
      </c>
      <c r="C734" t="s">
        <v>1569</v>
      </c>
      <c r="D734" s="118" t="s">
        <v>1570</v>
      </c>
      <c r="F734" s="118" t="s">
        <v>313</v>
      </c>
      <c r="G734" s="118" t="s">
        <v>909</v>
      </c>
      <c r="H734" s="116">
        <f t="shared" si="58"/>
        <v>2</v>
      </c>
      <c r="I734" s="118" t="s">
        <v>260</v>
      </c>
      <c r="J734" s="118" t="s">
        <v>259</v>
      </c>
      <c r="O734" s="116">
        <f t="shared" si="59"/>
        <v>2015</v>
      </c>
      <c r="P734" s="116">
        <f t="shared" si="60"/>
        <v>10</v>
      </c>
    </row>
    <row r="735" spans="1:16" x14ac:dyDescent="0.2">
      <c r="A735" s="116" t="str">
        <f t="shared" si="61"/>
        <v>Joe Houghton</v>
      </c>
      <c r="B735" s="117">
        <v>42259</v>
      </c>
      <c r="C735" t="s">
        <v>520</v>
      </c>
      <c r="D735" s="118" t="s">
        <v>1571</v>
      </c>
      <c r="E735" s="118"/>
      <c r="F735" s="118" t="s">
        <v>313</v>
      </c>
      <c r="G735" s="118" t="s">
        <v>1572</v>
      </c>
      <c r="H735" s="116">
        <f t="shared" si="58"/>
        <v>1</v>
      </c>
      <c r="I735" s="118" t="s">
        <v>260</v>
      </c>
      <c r="J735" s="118" t="s">
        <v>259</v>
      </c>
      <c r="K735" s="118"/>
      <c r="L735" s="118"/>
      <c r="M735" s="118"/>
      <c r="N735" s="118" t="s">
        <v>200</v>
      </c>
      <c r="O735" s="116">
        <f t="shared" si="59"/>
        <v>2015</v>
      </c>
      <c r="P735" s="116">
        <f t="shared" si="60"/>
        <v>9</v>
      </c>
    </row>
    <row r="736" spans="1:16" x14ac:dyDescent="0.2">
      <c r="A736" s="116" t="str">
        <f t="shared" si="61"/>
        <v>Joe Houghton</v>
      </c>
      <c r="B736" s="117">
        <v>42386</v>
      </c>
      <c r="C736" t="s">
        <v>1635</v>
      </c>
      <c r="D736" t="s">
        <v>15</v>
      </c>
      <c r="F736" t="s">
        <v>313</v>
      </c>
      <c r="G736" t="s">
        <v>1572</v>
      </c>
      <c r="H736" s="116">
        <f t="shared" si="58"/>
        <v>2</v>
      </c>
      <c r="I736" t="s">
        <v>260</v>
      </c>
      <c r="J736" t="s">
        <v>259</v>
      </c>
      <c r="N736" t="s">
        <v>200</v>
      </c>
      <c r="O736" s="116">
        <f t="shared" si="59"/>
        <v>2016</v>
      </c>
      <c r="P736" s="116">
        <f t="shared" si="60"/>
        <v>1</v>
      </c>
    </row>
    <row r="737" spans="1:16" x14ac:dyDescent="0.2">
      <c r="A737" s="116" t="str">
        <f t="shared" si="61"/>
        <v>Joe Houghton</v>
      </c>
      <c r="B737" s="120">
        <v>42175</v>
      </c>
      <c r="C737" s="116" t="s">
        <v>562</v>
      </c>
      <c r="D737" s="116" t="s">
        <v>1448</v>
      </c>
      <c r="E737" s="116" t="s">
        <v>564</v>
      </c>
      <c r="F737" s="116" t="s">
        <v>313</v>
      </c>
      <c r="G737" s="116" t="s">
        <v>1483</v>
      </c>
      <c r="H737" s="116">
        <f t="shared" si="58"/>
        <v>1</v>
      </c>
      <c r="I737" s="116" t="s">
        <v>260</v>
      </c>
      <c r="J737" s="116" t="s">
        <v>259</v>
      </c>
      <c r="K737" s="116">
        <v>3</v>
      </c>
      <c r="L737" s="116"/>
      <c r="M737" s="116" t="s">
        <v>261</v>
      </c>
      <c r="N737" s="116" t="s">
        <v>200</v>
      </c>
      <c r="O737" s="116">
        <f t="shared" si="59"/>
        <v>2015</v>
      </c>
      <c r="P737" s="116">
        <f t="shared" si="60"/>
        <v>6</v>
      </c>
    </row>
    <row r="738" spans="1:16" x14ac:dyDescent="0.2">
      <c r="A738" s="116" t="str">
        <f t="shared" si="61"/>
        <v>Joe Houghton</v>
      </c>
      <c r="B738" s="120">
        <v>42133</v>
      </c>
      <c r="C738" s="116" t="s">
        <v>426</v>
      </c>
      <c r="D738" s="116" t="s">
        <v>461</v>
      </c>
      <c r="E738" s="116" t="s">
        <v>910</v>
      </c>
      <c r="F738" s="116" t="s">
        <v>911</v>
      </c>
      <c r="G738" s="116" t="s">
        <v>912</v>
      </c>
      <c r="H738" s="116">
        <f t="shared" si="58"/>
        <v>1</v>
      </c>
      <c r="I738" s="116" t="s">
        <v>260</v>
      </c>
      <c r="J738" s="116" t="s">
        <v>259</v>
      </c>
      <c r="K738" s="116">
        <v>3</v>
      </c>
      <c r="L738" s="116"/>
      <c r="M738" s="116" t="s">
        <v>261</v>
      </c>
      <c r="N738" s="116" t="s">
        <v>200</v>
      </c>
      <c r="O738" s="116">
        <f t="shared" si="59"/>
        <v>2015</v>
      </c>
      <c r="P738" s="116">
        <f t="shared" si="60"/>
        <v>5</v>
      </c>
    </row>
    <row r="739" spans="1:16" x14ac:dyDescent="0.2">
      <c r="A739" s="116" t="str">
        <f t="shared" si="61"/>
        <v>Joe Houghton</v>
      </c>
      <c r="B739" s="117">
        <v>42386</v>
      </c>
      <c r="C739" t="s">
        <v>1635</v>
      </c>
      <c r="D739" t="s">
        <v>15</v>
      </c>
      <c r="F739" t="s">
        <v>313</v>
      </c>
      <c r="G739" t="s">
        <v>1639</v>
      </c>
      <c r="H739" s="116">
        <f t="shared" si="58"/>
        <v>1</v>
      </c>
      <c r="I739" t="s">
        <v>260</v>
      </c>
      <c r="J739" t="s">
        <v>259</v>
      </c>
      <c r="N739" t="s">
        <v>200</v>
      </c>
      <c r="O739" s="116">
        <f t="shared" si="59"/>
        <v>2016</v>
      </c>
      <c r="P739" s="116">
        <f t="shared" si="60"/>
        <v>1</v>
      </c>
    </row>
    <row r="740" spans="1:16" x14ac:dyDescent="0.2">
      <c r="A740" s="116" t="str">
        <f t="shared" si="61"/>
        <v>Joe Houghton</v>
      </c>
      <c r="B740" s="120">
        <v>42182</v>
      </c>
      <c r="C740" s="116" t="s">
        <v>1453</v>
      </c>
      <c r="D740" s="116" t="s">
        <v>1454</v>
      </c>
      <c r="E740" s="116" t="s">
        <v>312</v>
      </c>
      <c r="F740" s="116" t="s">
        <v>313</v>
      </c>
      <c r="G740" s="116" t="s">
        <v>1484</v>
      </c>
      <c r="H740" s="116">
        <f t="shared" si="58"/>
        <v>1</v>
      </c>
      <c r="I740" s="116" t="s">
        <v>260</v>
      </c>
      <c r="J740" s="116" t="s">
        <v>259</v>
      </c>
      <c r="K740" s="116">
        <v>3</v>
      </c>
      <c r="L740" s="116"/>
      <c r="M740" s="116" t="s">
        <v>261</v>
      </c>
      <c r="N740" s="116" t="s">
        <v>200</v>
      </c>
      <c r="O740" s="116">
        <f t="shared" si="59"/>
        <v>2015</v>
      </c>
      <c r="P740" s="116">
        <f t="shared" si="60"/>
        <v>6</v>
      </c>
    </row>
    <row r="741" spans="1:16" x14ac:dyDescent="0.2">
      <c r="A741" s="116" t="str">
        <f t="shared" si="61"/>
        <v>Joe Houghton</v>
      </c>
      <c r="B741" s="117">
        <v>42278</v>
      </c>
      <c r="C741" t="s">
        <v>1569</v>
      </c>
      <c r="D741" s="118" t="s">
        <v>1463</v>
      </c>
      <c r="F741" s="118" t="s">
        <v>313</v>
      </c>
      <c r="G741" s="118" t="s">
        <v>1573</v>
      </c>
      <c r="H741" s="116">
        <f t="shared" si="58"/>
        <v>1</v>
      </c>
      <c r="I741" s="118" t="s">
        <v>260</v>
      </c>
      <c r="J741" s="118" t="s">
        <v>259</v>
      </c>
      <c r="O741" s="116">
        <f t="shared" si="59"/>
        <v>2015</v>
      </c>
      <c r="P741" s="116">
        <f t="shared" si="60"/>
        <v>10</v>
      </c>
    </row>
    <row r="742" spans="1:16" x14ac:dyDescent="0.2">
      <c r="A742" s="116" t="str">
        <f t="shared" si="61"/>
        <v>Joe Houghton</v>
      </c>
      <c r="B742" s="117">
        <v>42259</v>
      </c>
      <c r="C742" t="s">
        <v>520</v>
      </c>
      <c r="D742" s="118" t="s">
        <v>1551</v>
      </c>
      <c r="E742" s="118"/>
      <c r="F742" s="118" t="s">
        <v>313</v>
      </c>
      <c r="G742" s="118" t="s">
        <v>1574</v>
      </c>
      <c r="H742" s="116">
        <f t="shared" si="58"/>
        <v>1</v>
      </c>
      <c r="I742" s="118" t="s">
        <v>260</v>
      </c>
      <c r="J742" s="118" t="s">
        <v>259</v>
      </c>
      <c r="K742" s="118"/>
      <c r="L742" s="118"/>
      <c r="M742" s="118"/>
      <c r="N742" s="118" t="s">
        <v>200</v>
      </c>
      <c r="O742" s="116">
        <f t="shared" si="59"/>
        <v>2015</v>
      </c>
      <c r="P742" s="116">
        <f t="shared" si="60"/>
        <v>9</v>
      </c>
    </row>
    <row r="743" spans="1:16" x14ac:dyDescent="0.2">
      <c r="A743" s="116" t="str">
        <f t="shared" si="61"/>
        <v>Joe Houghton</v>
      </c>
      <c r="B743" s="117">
        <v>42386</v>
      </c>
      <c r="C743" t="s">
        <v>1635</v>
      </c>
      <c r="D743" t="s">
        <v>33</v>
      </c>
      <c r="F743" t="s">
        <v>313</v>
      </c>
      <c r="G743" t="s">
        <v>1574</v>
      </c>
      <c r="H743" s="116">
        <f t="shared" si="58"/>
        <v>2</v>
      </c>
      <c r="I743" t="s">
        <v>260</v>
      </c>
      <c r="J743" t="s">
        <v>259</v>
      </c>
      <c r="N743" t="s">
        <v>200</v>
      </c>
      <c r="O743" s="116">
        <f t="shared" si="59"/>
        <v>2016</v>
      </c>
      <c r="P743" s="116">
        <f t="shared" si="60"/>
        <v>1</v>
      </c>
    </row>
    <row r="744" spans="1:16" ht="15" x14ac:dyDescent="0.2">
      <c r="A744" s="122" t="s">
        <v>262</v>
      </c>
      <c r="B744" s="120">
        <v>42224</v>
      </c>
      <c r="C744" s="116" t="s">
        <v>399</v>
      </c>
      <c r="D744" s="121" t="s">
        <v>1485</v>
      </c>
      <c r="E744" s="121"/>
      <c r="F744" s="122" t="s">
        <v>1461</v>
      </c>
      <c r="G744" s="122" t="s">
        <v>1486</v>
      </c>
      <c r="H744" s="116">
        <f t="shared" si="58"/>
        <v>1</v>
      </c>
      <c r="I744" s="116"/>
      <c r="J744" s="116"/>
      <c r="K744" s="116"/>
      <c r="L744" s="116"/>
      <c r="M744" s="116"/>
      <c r="N744" s="116" t="s">
        <v>200</v>
      </c>
      <c r="O744" s="116">
        <f t="shared" si="59"/>
        <v>2015</v>
      </c>
      <c r="P744" s="116">
        <f t="shared" si="60"/>
        <v>8</v>
      </c>
    </row>
    <row r="745" spans="1:16" x14ac:dyDescent="0.2">
      <c r="A745" s="116" t="str">
        <f t="shared" ref="A745:A776" si="62">IF(I745="",TRIM(J745),CONCATENATE(TRIM(J745)," ",TRIM(I745)))</f>
        <v>Joe Houghton</v>
      </c>
      <c r="B745" s="120">
        <v>42182</v>
      </c>
      <c r="C745" s="116" t="s">
        <v>1453</v>
      </c>
      <c r="D745" s="116" t="s">
        <v>1468</v>
      </c>
      <c r="E745" s="116" t="s">
        <v>312</v>
      </c>
      <c r="F745" s="116" t="s">
        <v>313</v>
      </c>
      <c r="G745" s="116" t="s">
        <v>1487</v>
      </c>
      <c r="H745" s="116">
        <f t="shared" si="58"/>
        <v>1</v>
      </c>
      <c r="I745" s="116" t="s">
        <v>260</v>
      </c>
      <c r="J745" s="116" t="s">
        <v>259</v>
      </c>
      <c r="K745" s="116">
        <v>3</v>
      </c>
      <c r="L745" s="116"/>
      <c r="M745" s="116" t="s">
        <v>261</v>
      </c>
      <c r="N745" s="116" t="s">
        <v>200</v>
      </c>
      <c r="O745" s="116">
        <f t="shared" si="59"/>
        <v>2015</v>
      </c>
      <c r="P745" s="116">
        <f t="shared" si="60"/>
        <v>6</v>
      </c>
    </row>
    <row r="746" spans="1:16" x14ac:dyDescent="0.2">
      <c r="A746" s="116" t="str">
        <f t="shared" si="62"/>
        <v>Joe Houghton</v>
      </c>
      <c r="B746" s="120">
        <v>42147</v>
      </c>
      <c r="C746" s="116" t="s">
        <v>537</v>
      </c>
      <c r="D746" s="116" t="s">
        <v>724</v>
      </c>
      <c r="E746" s="116" t="s">
        <v>312</v>
      </c>
      <c r="F746" s="116" t="s">
        <v>539</v>
      </c>
      <c r="G746" s="116" t="s">
        <v>913</v>
      </c>
      <c r="H746" s="116">
        <f t="shared" si="58"/>
        <v>1</v>
      </c>
      <c r="I746" s="116" t="s">
        <v>260</v>
      </c>
      <c r="J746" s="116" t="s">
        <v>259</v>
      </c>
      <c r="K746" s="116">
        <v>3</v>
      </c>
      <c r="L746" s="116"/>
      <c r="M746" s="116" t="s">
        <v>261</v>
      </c>
      <c r="N746" s="116" t="s">
        <v>200</v>
      </c>
      <c r="O746" s="116">
        <f t="shared" si="59"/>
        <v>2015</v>
      </c>
      <c r="P746" s="116">
        <f t="shared" si="60"/>
        <v>5</v>
      </c>
    </row>
    <row r="747" spans="1:16" x14ac:dyDescent="0.2">
      <c r="A747" s="116" t="str">
        <f t="shared" si="62"/>
        <v>Joe Houghton</v>
      </c>
      <c r="B747" s="120">
        <v>42175</v>
      </c>
      <c r="C747" s="116" t="s">
        <v>562</v>
      </c>
      <c r="D747" s="116" t="s">
        <v>1450</v>
      </c>
      <c r="E747" s="116" t="s">
        <v>564</v>
      </c>
      <c r="F747" s="116" t="s">
        <v>313</v>
      </c>
      <c r="G747" s="116" t="s">
        <v>913</v>
      </c>
      <c r="H747" s="116">
        <f t="shared" si="58"/>
        <v>2</v>
      </c>
      <c r="I747" s="116" t="s">
        <v>260</v>
      </c>
      <c r="J747" s="116" t="s">
        <v>259</v>
      </c>
      <c r="K747" s="116">
        <v>3</v>
      </c>
      <c r="L747" s="116"/>
      <c r="M747" s="116" t="s">
        <v>261</v>
      </c>
      <c r="N747" s="116" t="s">
        <v>200</v>
      </c>
      <c r="O747" s="116">
        <f t="shared" si="59"/>
        <v>2015</v>
      </c>
      <c r="P747" s="116">
        <f t="shared" si="60"/>
        <v>6</v>
      </c>
    </row>
    <row r="748" spans="1:16" x14ac:dyDescent="0.2">
      <c r="A748" s="116" t="str">
        <f t="shared" si="62"/>
        <v>Joe Houghton</v>
      </c>
      <c r="B748" s="117">
        <v>42259</v>
      </c>
      <c r="C748" t="s">
        <v>520</v>
      </c>
      <c r="D748" s="91" t="s">
        <v>1575</v>
      </c>
      <c r="E748" s="91"/>
      <c r="F748" s="91" t="s">
        <v>313</v>
      </c>
      <c r="G748" s="91" t="s">
        <v>913</v>
      </c>
      <c r="H748" s="116">
        <f t="shared" si="58"/>
        <v>3</v>
      </c>
      <c r="I748" s="91" t="s">
        <v>260</v>
      </c>
      <c r="J748" s="91" t="s">
        <v>259</v>
      </c>
      <c r="K748" s="91"/>
      <c r="L748" s="91"/>
      <c r="M748" s="91"/>
      <c r="N748" s="91" t="s">
        <v>200</v>
      </c>
      <c r="O748" s="116">
        <f t="shared" si="59"/>
        <v>2015</v>
      </c>
      <c r="P748" s="116">
        <f t="shared" si="60"/>
        <v>9</v>
      </c>
    </row>
    <row r="749" spans="1:16" x14ac:dyDescent="0.2">
      <c r="A749" s="116" t="str">
        <f t="shared" si="62"/>
        <v>Joe Houghton</v>
      </c>
      <c r="B749" s="117">
        <v>42386</v>
      </c>
      <c r="C749" t="s">
        <v>1635</v>
      </c>
      <c r="D749" t="s">
        <v>746</v>
      </c>
      <c r="F749" t="s">
        <v>313</v>
      </c>
      <c r="G749" t="s">
        <v>913</v>
      </c>
      <c r="H749" s="116">
        <f t="shared" si="58"/>
        <v>4</v>
      </c>
      <c r="I749" t="s">
        <v>260</v>
      </c>
      <c r="J749" t="s">
        <v>259</v>
      </c>
      <c r="N749" t="s">
        <v>200</v>
      </c>
      <c r="O749" s="116">
        <f t="shared" si="59"/>
        <v>2016</v>
      </c>
      <c r="P749" s="116">
        <f t="shared" si="60"/>
        <v>1</v>
      </c>
    </row>
    <row r="750" spans="1:16" x14ac:dyDescent="0.2">
      <c r="A750" s="116" t="str">
        <f t="shared" si="62"/>
        <v>Joe Houghton</v>
      </c>
      <c r="B750" s="117">
        <v>42386</v>
      </c>
      <c r="C750" t="s">
        <v>1635</v>
      </c>
      <c r="D750" t="s">
        <v>33</v>
      </c>
      <c r="F750" t="s">
        <v>313</v>
      </c>
      <c r="G750" t="s">
        <v>1640</v>
      </c>
      <c r="H750" s="116">
        <f t="shared" si="58"/>
        <v>1</v>
      </c>
      <c r="I750" t="s">
        <v>260</v>
      </c>
      <c r="J750" t="s">
        <v>259</v>
      </c>
      <c r="N750" t="s">
        <v>200</v>
      </c>
      <c r="O750" s="116">
        <f t="shared" si="59"/>
        <v>2016</v>
      </c>
      <c r="P750" s="116">
        <f t="shared" si="60"/>
        <v>1</v>
      </c>
    </row>
    <row r="751" spans="1:16" x14ac:dyDescent="0.2">
      <c r="A751" s="116" t="str">
        <f t="shared" si="62"/>
        <v>Joe Houghton</v>
      </c>
      <c r="B751" s="117">
        <v>42386</v>
      </c>
      <c r="C751" t="s">
        <v>1635</v>
      </c>
      <c r="D751" t="s">
        <v>33</v>
      </c>
      <c r="F751" t="s">
        <v>313</v>
      </c>
      <c r="G751" t="s">
        <v>1641</v>
      </c>
      <c r="H751" s="116">
        <f t="shared" si="58"/>
        <v>1</v>
      </c>
      <c r="I751" t="s">
        <v>260</v>
      </c>
      <c r="J751" t="s">
        <v>259</v>
      </c>
      <c r="N751" t="s">
        <v>200</v>
      </c>
      <c r="O751" s="116">
        <f t="shared" si="59"/>
        <v>2016</v>
      </c>
      <c r="P751" s="116">
        <f t="shared" si="60"/>
        <v>1</v>
      </c>
    </row>
    <row r="752" spans="1:16" x14ac:dyDescent="0.2">
      <c r="A752" s="116" t="str">
        <f t="shared" si="62"/>
        <v>Joe Houghton</v>
      </c>
      <c r="B752" s="117">
        <v>42386</v>
      </c>
      <c r="C752" t="s">
        <v>1635</v>
      </c>
      <c r="D752" t="s">
        <v>15</v>
      </c>
      <c r="F752" t="s">
        <v>313</v>
      </c>
      <c r="G752" t="s">
        <v>1642</v>
      </c>
      <c r="H752" s="116">
        <f t="shared" si="58"/>
        <v>1</v>
      </c>
      <c r="I752" t="s">
        <v>260</v>
      </c>
      <c r="J752" t="s">
        <v>259</v>
      </c>
      <c r="N752" t="s">
        <v>200</v>
      </c>
      <c r="O752" s="116">
        <f t="shared" si="59"/>
        <v>2016</v>
      </c>
      <c r="P752" s="116">
        <f t="shared" si="60"/>
        <v>1</v>
      </c>
    </row>
    <row r="753" spans="1:16" x14ac:dyDescent="0.2">
      <c r="A753" s="116" t="str">
        <f t="shared" si="62"/>
        <v>Jonathan Lewis</v>
      </c>
      <c r="B753" s="120">
        <v>41854</v>
      </c>
      <c r="C753" s="116" t="s">
        <v>371</v>
      </c>
      <c r="D753" s="116" t="s">
        <v>914</v>
      </c>
      <c r="E753" s="116"/>
      <c r="F753" s="116" t="s">
        <v>475</v>
      </c>
      <c r="G753" s="116" t="s">
        <v>915</v>
      </c>
      <c r="H753" s="116">
        <f t="shared" si="58"/>
        <v>1</v>
      </c>
      <c r="I753" s="116"/>
      <c r="J753" s="116" t="s">
        <v>96</v>
      </c>
      <c r="K753" s="116"/>
      <c r="L753" s="116"/>
      <c r="M753" s="116"/>
      <c r="N753" s="116"/>
      <c r="O753" s="116">
        <f t="shared" si="59"/>
        <v>2014</v>
      </c>
      <c r="P753" s="116">
        <f t="shared" si="60"/>
        <v>8</v>
      </c>
    </row>
    <row r="754" spans="1:16" x14ac:dyDescent="0.2">
      <c r="A754" s="116" t="str">
        <f t="shared" si="62"/>
        <v>Jonathan Lewis</v>
      </c>
      <c r="B754" s="120">
        <v>41610</v>
      </c>
      <c r="C754" s="116" t="s">
        <v>507</v>
      </c>
      <c r="D754" s="116" t="s">
        <v>916</v>
      </c>
      <c r="E754" s="116"/>
      <c r="F754" s="116" t="s">
        <v>313</v>
      </c>
      <c r="G754" s="116" t="s">
        <v>917</v>
      </c>
      <c r="H754" s="116">
        <f t="shared" si="58"/>
        <v>1</v>
      </c>
      <c r="I754" s="116" t="s">
        <v>472</v>
      </c>
      <c r="J754" s="116" t="s">
        <v>918</v>
      </c>
      <c r="K754" s="116"/>
      <c r="L754" s="116"/>
      <c r="M754" s="116"/>
      <c r="N754" s="116" t="s">
        <v>317</v>
      </c>
      <c r="O754" s="116">
        <f t="shared" si="59"/>
        <v>2013</v>
      </c>
      <c r="P754" s="116">
        <f t="shared" si="60"/>
        <v>12</v>
      </c>
    </row>
    <row r="755" spans="1:16" x14ac:dyDescent="0.2">
      <c r="A755" s="116" t="str">
        <f t="shared" si="62"/>
        <v>Jonathan Lewis</v>
      </c>
      <c r="B755" s="120">
        <v>41783</v>
      </c>
      <c r="C755" s="116" t="s">
        <v>450</v>
      </c>
      <c r="D755" s="116" t="s">
        <v>762</v>
      </c>
      <c r="E755" s="116"/>
      <c r="F755" s="116" t="s">
        <v>343</v>
      </c>
      <c r="G755" s="116" t="s">
        <v>919</v>
      </c>
      <c r="H755" s="116">
        <f t="shared" si="58"/>
        <v>1</v>
      </c>
      <c r="I755" s="116"/>
      <c r="J755" s="116" t="s">
        <v>96</v>
      </c>
      <c r="K755" s="116"/>
      <c r="L755" s="116"/>
      <c r="M755" s="116"/>
      <c r="N755" s="116" t="s">
        <v>317</v>
      </c>
      <c r="O755" s="116">
        <f t="shared" si="59"/>
        <v>2014</v>
      </c>
      <c r="P755" s="116">
        <f t="shared" si="60"/>
        <v>5</v>
      </c>
    </row>
    <row r="756" spans="1:16" x14ac:dyDescent="0.2">
      <c r="A756" s="116" t="str">
        <f t="shared" si="62"/>
        <v>Jonathan Lewis</v>
      </c>
      <c r="B756" s="120">
        <v>41503</v>
      </c>
      <c r="C756" s="116" t="s">
        <v>480</v>
      </c>
      <c r="D756" s="116" t="s">
        <v>716</v>
      </c>
      <c r="E756" s="116"/>
      <c r="F756" s="116" t="s">
        <v>313</v>
      </c>
      <c r="G756" s="116" t="s">
        <v>920</v>
      </c>
      <c r="H756" s="116">
        <f t="shared" si="58"/>
        <v>1</v>
      </c>
      <c r="I756" s="116" t="s">
        <v>472</v>
      </c>
      <c r="J756" s="116" t="s">
        <v>918</v>
      </c>
      <c r="K756" s="116"/>
      <c r="L756" s="116"/>
      <c r="M756" s="116"/>
      <c r="N756" s="116" t="s">
        <v>317</v>
      </c>
      <c r="O756" s="116">
        <f t="shared" si="59"/>
        <v>2013</v>
      </c>
      <c r="P756" s="116">
        <f t="shared" si="60"/>
        <v>8</v>
      </c>
    </row>
    <row r="757" spans="1:16" x14ac:dyDescent="0.2">
      <c r="A757" s="116" t="str">
        <f t="shared" si="62"/>
        <v>Jonathan Lewis</v>
      </c>
      <c r="B757" s="120">
        <v>41825</v>
      </c>
      <c r="C757" s="116" t="s">
        <v>320</v>
      </c>
      <c r="D757" s="116" t="s">
        <v>321</v>
      </c>
      <c r="E757" s="116" t="s">
        <v>312</v>
      </c>
      <c r="F757" s="116" t="s">
        <v>313</v>
      </c>
      <c r="G757" s="116" t="s">
        <v>920</v>
      </c>
      <c r="H757" s="116">
        <f t="shared" si="58"/>
        <v>2</v>
      </c>
      <c r="I757" s="116" t="s">
        <v>472</v>
      </c>
      <c r="J757" s="116" t="s">
        <v>918</v>
      </c>
      <c r="K757" s="116">
        <v>4</v>
      </c>
      <c r="L757" s="116"/>
      <c r="M757" s="116" t="s">
        <v>921</v>
      </c>
      <c r="N757" s="116" t="s">
        <v>317</v>
      </c>
      <c r="O757" s="116">
        <f t="shared" si="59"/>
        <v>2014</v>
      </c>
      <c r="P757" s="116">
        <f t="shared" si="60"/>
        <v>7</v>
      </c>
    </row>
    <row r="758" spans="1:16" x14ac:dyDescent="0.2">
      <c r="A758" s="116" t="str">
        <f t="shared" si="62"/>
        <v>Jonathan Lewis</v>
      </c>
      <c r="B758" s="120">
        <v>41776</v>
      </c>
      <c r="C758" s="116" t="s">
        <v>426</v>
      </c>
      <c r="D758" s="116" t="s">
        <v>14</v>
      </c>
      <c r="E758" s="116"/>
      <c r="F758" s="116" t="s">
        <v>313</v>
      </c>
      <c r="G758" s="116" t="s">
        <v>922</v>
      </c>
      <c r="H758" s="116">
        <f t="shared" si="58"/>
        <v>1</v>
      </c>
      <c r="I758" s="116"/>
      <c r="J758" s="116" t="s">
        <v>96</v>
      </c>
      <c r="K758" s="116"/>
      <c r="L758" s="116"/>
      <c r="M758" s="116"/>
      <c r="N758" s="116" t="s">
        <v>317</v>
      </c>
      <c r="O758" s="116">
        <f t="shared" si="59"/>
        <v>2014</v>
      </c>
      <c r="P758" s="116">
        <f t="shared" si="60"/>
        <v>5</v>
      </c>
    </row>
    <row r="759" spans="1:16" x14ac:dyDescent="0.2">
      <c r="A759" s="116" t="str">
        <f t="shared" si="62"/>
        <v>Jonathan Lewis</v>
      </c>
      <c r="B759" s="120">
        <v>41783</v>
      </c>
      <c r="C759" s="116" t="s">
        <v>450</v>
      </c>
      <c r="D759" s="116" t="s">
        <v>762</v>
      </c>
      <c r="E759" s="116"/>
      <c r="F759" s="116" t="s">
        <v>343</v>
      </c>
      <c r="G759" s="116" t="s">
        <v>922</v>
      </c>
      <c r="H759" s="116">
        <f t="shared" si="58"/>
        <v>2</v>
      </c>
      <c r="I759" s="116"/>
      <c r="J759" s="116" t="s">
        <v>96</v>
      </c>
      <c r="K759" s="116"/>
      <c r="L759" s="116"/>
      <c r="M759" s="116"/>
      <c r="N759" s="116" t="s">
        <v>317</v>
      </c>
      <c r="O759" s="116">
        <f t="shared" si="59"/>
        <v>2014</v>
      </c>
      <c r="P759" s="116">
        <f t="shared" si="60"/>
        <v>5</v>
      </c>
    </row>
    <row r="760" spans="1:16" x14ac:dyDescent="0.2">
      <c r="A760" s="116" t="str">
        <f t="shared" si="62"/>
        <v>Jonathan Lewis</v>
      </c>
      <c r="B760" s="120">
        <v>41854</v>
      </c>
      <c r="C760" s="116" t="s">
        <v>371</v>
      </c>
      <c r="D760" s="116" t="s">
        <v>377</v>
      </c>
      <c r="E760" s="116"/>
      <c r="F760" s="116" t="s">
        <v>475</v>
      </c>
      <c r="G760" s="116" t="s">
        <v>923</v>
      </c>
      <c r="H760" s="116">
        <f t="shared" si="58"/>
        <v>1</v>
      </c>
      <c r="I760" s="116"/>
      <c r="J760" s="116" t="s">
        <v>96</v>
      </c>
      <c r="K760" s="116"/>
      <c r="L760" s="116"/>
      <c r="M760" s="116"/>
      <c r="N760" s="116"/>
      <c r="O760" s="116">
        <f t="shared" si="59"/>
        <v>2014</v>
      </c>
      <c r="P760" s="116">
        <f t="shared" si="60"/>
        <v>8</v>
      </c>
    </row>
    <row r="761" spans="1:16" x14ac:dyDescent="0.2">
      <c r="A761" s="116" t="str">
        <f t="shared" si="62"/>
        <v>Jonathan Lewis</v>
      </c>
      <c r="B761" s="120">
        <v>41783</v>
      </c>
      <c r="C761" s="116" t="s">
        <v>450</v>
      </c>
      <c r="D761" s="116" t="s">
        <v>244</v>
      </c>
      <c r="E761" s="116"/>
      <c r="F761" s="116" t="s">
        <v>343</v>
      </c>
      <c r="G761" s="116" t="s">
        <v>924</v>
      </c>
      <c r="H761" s="116">
        <f t="shared" si="58"/>
        <v>1</v>
      </c>
      <c r="I761" s="116"/>
      <c r="J761" s="116" t="s">
        <v>96</v>
      </c>
      <c r="K761" s="116"/>
      <c r="L761" s="116"/>
      <c r="M761" s="116"/>
      <c r="N761" s="116" t="s">
        <v>317</v>
      </c>
      <c r="O761" s="116">
        <f t="shared" si="59"/>
        <v>2014</v>
      </c>
      <c r="P761" s="116">
        <f t="shared" si="60"/>
        <v>5</v>
      </c>
    </row>
    <row r="762" spans="1:16" x14ac:dyDescent="0.2">
      <c r="A762" s="116" t="str">
        <f t="shared" si="62"/>
        <v>Jonathan Lewis</v>
      </c>
      <c r="B762" s="120">
        <v>41783</v>
      </c>
      <c r="C762" s="116" t="s">
        <v>450</v>
      </c>
      <c r="D762" s="116" t="s">
        <v>451</v>
      </c>
      <c r="E762" s="116"/>
      <c r="F762" s="116" t="s">
        <v>925</v>
      </c>
      <c r="G762" s="116" t="s">
        <v>926</v>
      </c>
      <c r="H762" s="116">
        <f t="shared" si="58"/>
        <v>1</v>
      </c>
      <c r="I762" s="116"/>
      <c r="J762" s="116" t="s">
        <v>96</v>
      </c>
      <c r="K762" s="116"/>
      <c r="L762" s="116"/>
      <c r="M762" s="116"/>
      <c r="N762" s="116" t="s">
        <v>317</v>
      </c>
      <c r="O762" s="116">
        <f t="shared" si="59"/>
        <v>2014</v>
      </c>
      <c r="P762" s="116">
        <f t="shared" si="60"/>
        <v>5</v>
      </c>
    </row>
    <row r="763" spans="1:16" x14ac:dyDescent="0.2">
      <c r="A763" s="116" t="str">
        <f t="shared" si="62"/>
        <v>Jonathan Lewis</v>
      </c>
      <c r="B763" s="120">
        <v>41854</v>
      </c>
      <c r="C763" s="116" t="s">
        <v>371</v>
      </c>
      <c r="D763" s="116" t="s">
        <v>377</v>
      </c>
      <c r="E763" s="116"/>
      <c r="F763" s="116" t="s">
        <v>373</v>
      </c>
      <c r="G763" s="116" t="s">
        <v>926</v>
      </c>
      <c r="H763" s="116">
        <f t="shared" si="58"/>
        <v>2</v>
      </c>
      <c r="I763" s="116"/>
      <c r="J763" s="116" t="s">
        <v>96</v>
      </c>
      <c r="K763" s="116"/>
      <c r="L763" s="116"/>
      <c r="M763" s="116"/>
      <c r="N763" s="116"/>
      <c r="O763" s="116">
        <f t="shared" si="59"/>
        <v>2014</v>
      </c>
      <c r="P763" s="116">
        <f t="shared" si="60"/>
        <v>8</v>
      </c>
    </row>
    <row r="764" spans="1:16" x14ac:dyDescent="0.2">
      <c r="A764" s="116" t="str">
        <f t="shared" si="62"/>
        <v>Jonathan Lewis</v>
      </c>
      <c r="B764" s="120">
        <v>41854</v>
      </c>
      <c r="C764" s="116" t="s">
        <v>371</v>
      </c>
      <c r="D764" s="116" t="s">
        <v>377</v>
      </c>
      <c r="E764" s="116"/>
      <c r="F764" s="116" t="s">
        <v>373</v>
      </c>
      <c r="G764" s="116" t="s">
        <v>927</v>
      </c>
      <c r="H764" s="116">
        <f t="shared" si="58"/>
        <v>1</v>
      </c>
      <c r="I764" s="116"/>
      <c r="J764" s="116" t="s">
        <v>96</v>
      </c>
      <c r="K764" s="116"/>
      <c r="L764" s="116"/>
      <c r="M764" s="116"/>
      <c r="N764" s="116"/>
      <c r="O764" s="116">
        <f t="shared" si="59"/>
        <v>2014</v>
      </c>
      <c r="P764" s="116">
        <f t="shared" si="60"/>
        <v>8</v>
      </c>
    </row>
    <row r="765" spans="1:16" x14ac:dyDescent="0.2">
      <c r="A765" s="116" t="str">
        <f t="shared" si="62"/>
        <v>Jonathan Lewis</v>
      </c>
      <c r="B765" s="120">
        <v>41610</v>
      </c>
      <c r="C765" s="116" t="s">
        <v>507</v>
      </c>
      <c r="D765" s="116" t="s">
        <v>508</v>
      </c>
      <c r="E765" s="116"/>
      <c r="F765" s="116" t="s">
        <v>313</v>
      </c>
      <c r="G765" s="116" t="s">
        <v>928</v>
      </c>
      <c r="H765" s="116">
        <f t="shared" si="58"/>
        <v>1</v>
      </c>
      <c r="I765" s="116" t="s">
        <v>472</v>
      </c>
      <c r="J765" s="116" t="s">
        <v>918</v>
      </c>
      <c r="K765" s="116"/>
      <c r="L765" s="116"/>
      <c r="M765" s="116"/>
      <c r="N765" s="116" t="s">
        <v>317</v>
      </c>
      <c r="O765" s="116">
        <f t="shared" si="59"/>
        <v>2013</v>
      </c>
      <c r="P765" s="116">
        <f t="shared" si="60"/>
        <v>12</v>
      </c>
    </row>
    <row r="766" spans="1:16" x14ac:dyDescent="0.2">
      <c r="A766" s="116" t="str">
        <f t="shared" si="62"/>
        <v>Jonathan Lewis</v>
      </c>
      <c r="B766" s="120">
        <v>41811</v>
      </c>
      <c r="C766" s="116" t="s">
        <v>470</v>
      </c>
      <c r="D766" s="116" t="s">
        <v>321</v>
      </c>
      <c r="E766" s="116" t="s">
        <v>338</v>
      </c>
      <c r="F766" s="116" t="s">
        <v>313</v>
      </c>
      <c r="G766" s="116" t="s">
        <v>929</v>
      </c>
      <c r="H766" s="116">
        <f t="shared" si="58"/>
        <v>1</v>
      </c>
      <c r="I766" s="116" t="s">
        <v>472</v>
      </c>
      <c r="J766" s="116" t="s">
        <v>918</v>
      </c>
      <c r="K766" s="116">
        <v>4</v>
      </c>
      <c r="L766" s="116"/>
      <c r="M766" s="116" t="s">
        <v>921</v>
      </c>
      <c r="N766" s="116" t="s">
        <v>317</v>
      </c>
      <c r="O766" s="116">
        <f t="shared" si="59"/>
        <v>2014</v>
      </c>
      <c r="P766" s="116">
        <f t="shared" si="60"/>
        <v>6</v>
      </c>
    </row>
    <row r="767" spans="1:16" x14ac:dyDescent="0.2">
      <c r="A767" s="116" t="str">
        <f t="shared" si="62"/>
        <v>Joy Mullin</v>
      </c>
      <c r="B767" s="120">
        <v>41601</v>
      </c>
      <c r="C767" s="116" t="s">
        <v>701</v>
      </c>
      <c r="D767" s="116" t="s">
        <v>244</v>
      </c>
      <c r="E767" s="116"/>
      <c r="F767" s="116" t="s">
        <v>930</v>
      </c>
      <c r="G767" s="116" t="s">
        <v>931</v>
      </c>
      <c r="H767" s="116">
        <f t="shared" si="58"/>
        <v>1</v>
      </c>
      <c r="I767" s="116"/>
      <c r="J767" s="116" t="s">
        <v>115</v>
      </c>
      <c r="K767" s="116"/>
      <c r="L767" s="116"/>
      <c r="M767" s="116" t="s">
        <v>232</v>
      </c>
      <c r="N767" s="116" t="s">
        <v>317</v>
      </c>
      <c r="O767" s="116">
        <f t="shared" si="59"/>
        <v>2013</v>
      </c>
      <c r="P767" s="116">
        <f t="shared" si="60"/>
        <v>11</v>
      </c>
    </row>
    <row r="768" spans="1:16" x14ac:dyDescent="0.2">
      <c r="A768" s="116" t="str">
        <f t="shared" si="62"/>
        <v>Joy Mullin</v>
      </c>
      <c r="B768" s="120">
        <v>42077</v>
      </c>
      <c r="C768" s="116" t="s">
        <v>326</v>
      </c>
      <c r="D768" s="116" t="s">
        <v>327</v>
      </c>
      <c r="E768" s="116" t="s">
        <v>328</v>
      </c>
      <c r="F768" s="116" t="s">
        <v>329</v>
      </c>
      <c r="G768" s="116" t="s">
        <v>932</v>
      </c>
      <c r="H768" s="116">
        <f t="shared" si="58"/>
        <v>1</v>
      </c>
      <c r="I768" s="116" t="s">
        <v>161</v>
      </c>
      <c r="J768" s="116" t="s">
        <v>231</v>
      </c>
      <c r="K768" s="116">
        <v>5</v>
      </c>
      <c r="L768" s="116"/>
      <c r="M768" s="116" t="s">
        <v>232</v>
      </c>
      <c r="N768" s="116" t="s">
        <v>200</v>
      </c>
      <c r="O768" s="116">
        <f t="shared" si="59"/>
        <v>2015</v>
      </c>
      <c r="P768" s="116">
        <f t="shared" si="60"/>
        <v>3</v>
      </c>
    </row>
    <row r="769" spans="1:16" x14ac:dyDescent="0.2">
      <c r="A769" s="116" t="str">
        <f t="shared" si="62"/>
        <v>Joy Mullin</v>
      </c>
      <c r="B769" s="120">
        <v>42091</v>
      </c>
      <c r="C769" s="116" t="s">
        <v>445</v>
      </c>
      <c r="D769" s="116" t="s">
        <v>531</v>
      </c>
      <c r="E769" s="116" t="s">
        <v>312</v>
      </c>
      <c r="F769" s="116" t="s">
        <v>446</v>
      </c>
      <c r="G769" s="116" t="s">
        <v>932</v>
      </c>
      <c r="H769" s="116">
        <f t="shared" si="58"/>
        <v>2</v>
      </c>
      <c r="I769" s="116" t="s">
        <v>161</v>
      </c>
      <c r="J769" s="116" t="s">
        <v>231</v>
      </c>
      <c r="K769" s="116">
        <v>5</v>
      </c>
      <c r="L769" s="116"/>
      <c r="M769" s="116" t="s">
        <v>232</v>
      </c>
      <c r="N769" s="116" t="s">
        <v>200</v>
      </c>
      <c r="O769" s="116">
        <f t="shared" si="59"/>
        <v>2015</v>
      </c>
      <c r="P769" s="116">
        <f t="shared" si="60"/>
        <v>3</v>
      </c>
    </row>
    <row r="770" spans="1:16" x14ac:dyDescent="0.2">
      <c r="A770" s="116" t="str">
        <f t="shared" si="62"/>
        <v>Joy Mullin</v>
      </c>
      <c r="B770" s="120">
        <v>42077</v>
      </c>
      <c r="C770" s="116" t="s">
        <v>326</v>
      </c>
      <c r="D770" s="116" t="s">
        <v>598</v>
      </c>
      <c r="E770" s="116" t="s">
        <v>328</v>
      </c>
      <c r="F770" s="116" t="s">
        <v>329</v>
      </c>
      <c r="G770" s="116" t="s">
        <v>933</v>
      </c>
      <c r="H770" s="116">
        <f t="shared" ref="H770:H833" si="63">IF(TRIM(G770)=TRIM(G769),H769+1,1)</f>
        <v>1</v>
      </c>
      <c r="I770" s="116" t="s">
        <v>161</v>
      </c>
      <c r="J770" s="116" t="s">
        <v>231</v>
      </c>
      <c r="K770" s="116">
        <v>5</v>
      </c>
      <c r="L770" s="116"/>
      <c r="M770" s="116" t="s">
        <v>232</v>
      </c>
      <c r="N770" s="116" t="s">
        <v>200</v>
      </c>
      <c r="O770" s="116">
        <f t="shared" ref="O770:O833" si="64">YEAR(B770)</f>
        <v>2015</v>
      </c>
      <c r="P770" s="116">
        <f t="shared" ref="P770:P833" si="65">MONTH(B770)</f>
        <v>3</v>
      </c>
    </row>
    <row r="771" spans="1:16" x14ac:dyDescent="0.2">
      <c r="A771" s="116" t="str">
        <f t="shared" si="62"/>
        <v>Joy Mullin</v>
      </c>
      <c r="B771" s="120">
        <v>42147</v>
      </c>
      <c r="C771" s="116" t="s">
        <v>537</v>
      </c>
      <c r="D771" s="116" t="s">
        <v>559</v>
      </c>
      <c r="E771" s="116" t="s">
        <v>312</v>
      </c>
      <c r="F771" s="116" t="s">
        <v>539</v>
      </c>
      <c r="G771" s="116" t="s">
        <v>933</v>
      </c>
      <c r="H771" s="116">
        <f t="shared" si="63"/>
        <v>2</v>
      </c>
      <c r="I771" s="116" t="s">
        <v>161</v>
      </c>
      <c r="J771" s="116" t="s">
        <v>231</v>
      </c>
      <c r="K771" s="116">
        <v>5</v>
      </c>
      <c r="L771" s="116"/>
      <c r="M771" s="116" t="s">
        <v>232</v>
      </c>
      <c r="N771" s="116" t="s">
        <v>200</v>
      </c>
      <c r="O771" s="116">
        <f t="shared" si="64"/>
        <v>2015</v>
      </c>
      <c r="P771" s="116">
        <f t="shared" si="65"/>
        <v>5</v>
      </c>
    </row>
    <row r="772" spans="1:16" x14ac:dyDescent="0.2">
      <c r="A772" s="116" t="str">
        <f t="shared" si="62"/>
        <v>Joy Mullin</v>
      </c>
      <c r="B772" s="120">
        <v>42238</v>
      </c>
      <c r="C772" s="116" t="s">
        <v>545</v>
      </c>
      <c r="D772" s="116" t="s">
        <v>1013</v>
      </c>
      <c r="E772" s="116"/>
      <c r="F772" s="116" t="s">
        <v>313</v>
      </c>
      <c r="G772" s="116" t="s">
        <v>933</v>
      </c>
      <c r="H772" s="116">
        <f t="shared" si="63"/>
        <v>3</v>
      </c>
      <c r="I772" s="116" t="s">
        <v>161</v>
      </c>
      <c r="J772" s="116" t="s">
        <v>231</v>
      </c>
      <c r="K772" s="116"/>
      <c r="L772" s="116"/>
      <c r="M772" s="116"/>
      <c r="N772" s="116" t="s">
        <v>200</v>
      </c>
      <c r="O772" s="116">
        <f t="shared" si="64"/>
        <v>2015</v>
      </c>
      <c r="P772" s="116">
        <f t="shared" si="65"/>
        <v>8</v>
      </c>
    </row>
    <row r="773" spans="1:16" x14ac:dyDescent="0.2">
      <c r="A773" s="116" t="str">
        <f t="shared" si="62"/>
        <v>Joy Mullin</v>
      </c>
      <c r="B773" s="120">
        <v>42105</v>
      </c>
      <c r="C773" s="116" t="s">
        <v>513</v>
      </c>
      <c r="D773" s="116" t="s">
        <v>934</v>
      </c>
      <c r="E773" s="116"/>
      <c r="F773" s="116" t="s">
        <v>313</v>
      </c>
      <c r="G773" s="116" t="s">
        <v>935</v>
      </c>
      <c r="H773" s="116">
        <f t="shared" si="63"/>
        <v>1</v>
      </c>
      <c r="I773" s="116" t="s">
        <v>161</v>
      </c>
      <c r="J773" s="116" t="s">
        <v>231</v>
      </c>
      <c r="K773" s="116">
        <v>5</v>
      </c>
      <c r="L773" s="116"/>
      <c r="M773" s="116"/>
      <c r="N773" s="116" t="s">
        <v>200</v>
      </c>
      <c r="O773" s="116">
        <f t="shared" si="64"/>
        <v>2015</v>
      </c>
      <c r="P773" s="116">
        <f t="shared" si="65"/>
        <v>4</v>
      </c>
    </row>
    <row r="774" spans="1:16" x14ac:dyDescent="0.2">
      <c r="A774" s="116" t="str">
        <f t="shared" si="62"/>
        <v>Joy Mullin</v>
      </c>
      <c r="B774" s="120">
        <v>42147</v>
      </c>
      <c r="C774" s="116" t="s">
        <v>537</v>
      </c>
      <c r="D774" s="116" t="s">
        <v>556</v>
      </c>
      <c r="E774" s="116" t="s">
        <v>312</v>
      </c>
      <c r="F774" s="116" t="s">
        <v>539</v>
      </c>
      <c r="G774" s="116" t="s">
        <v>935</v>
      </c>
      <c r="H774" s="116">
        <f t="shared" si="63"/>
        <v>2</v>
      </c>
      <c r="I774" s="116" t="s">
        <v>161</v>
      </c>
      <c r="J774" s="116" t="s">
        <v>231</v>
      </c>
      <c r="K774" s="116">
        <v>5</v>
      </c>
      <c r="L774" s="116"/>
      <c r="M774" s="116" t="s">
        <v>232</v>
      </c>
      <c r="N774" s="116" t="s">
        <v>200</v>
      </c>
      <c r="O774" s="116">
        <f t="shared" si="64"/>
        <v>2015</v>
      </c>
      <c r="P774" s="116">
        <f t="shared" si="65"/>
        <v>5</v>
      </c>
    </row>
    <row r="775" spans="1:16" x14ac:dyDescent="0.2">
      <c r="A775" s="116" t="str">
        <f t="shared" si="62"/>
        <v>Joy Mullin</v>
      </c>
      <c r="B775" s="117">
        <v>42525</v>
      </c>
      <c r="C775" t="s">
        <v>703</v>
      </c>
      <c r="D775" t="s">
        <v>1802</v>
      </c>
      <c r="F775" t="s">
        <v>313</v>
      </c>
      <c r="G775" t="s">
        <v>1822</v>
      </c>
      <c r="H775" s="116">
        <f t="shared" si="63"/>
        <v>1</v>
      </c>
      <c r="I775" t="s">
        <v>161</v>
      </c>
      <c r="J775" t="s">
        <v>231</v>
      </c>
      <c r="M775" t="s">
        <v>232</v>
      </c>
      <c r="N775" t="s">
        <v>200</v>
      </c>
      <c r="O775" s="116">
        <f t="shared" si="64"/>
        <v>2016</v>
      </c>
      <c r="P775" s="116">
        <f t="shared" si="65"/>
        <v>6</v>
      </c>
    </row>
    <row r="776" spans="1:16" x14ac:dyDescent="0.2">
      <c r="A776" s="116" t="str">
        <f t="shared" si="62"/>
        <v>Joy Mullin</v>
      </c>
      <c r="B776" s="117">
        <v>42574</v>
      </c>
      <c r="C776" t="s">
        <v>562</v>
      </c>
      <c r="D776" t="s">
        <v>1887</v>
      </c>
      <c r="E776" t="s">
        <v>312</v>
      </c>
      <c r="F776" t="s">
        <v>313</v>
      </c>
      <c r="G776" t="s">
        <v>1822</v>
      </c>
      <c r="H776" s="116">
        <f t="shared" si="63"/>
        <v>2</v>
      </c>
      <c r="I776" t="s">
        <v>161</v>
      </c>
      <c r="J776" t="s">
        <v>231</v>
      </c>
      <c r="M776" t="s">
        <v>232</v>
      </c>
      <c r="N776" t="s">
        <v>200</v>
      </c>
      <c r="O776" s="116">
        <f t="shared" si="64"/>
        <v>2016</v>
      </c>
      <c r="P776" s="116">
        <f t="shared" si="65"/>
        <v>7</v>
      </c>
    </row>
    <row r="777" spans="1:16" x14ac:dyDescent="0.2">
      <c r="A777" s="116" t="str">
        <f t="shared" ref="A777:A808" si="66">IF(I777="",TRIM(J777),CONCATENATE(TRIM(J777)," ",TRIM(I777)))</f>
        <v>Joy Mullin</v>
      </c>
      <c r="B777" s="120">
        <v>41944</v>
      </c>
      <c r="C777" s="116" t="s">
        <v>310</v>
      </c>
      <c r="D777" s="116" t="s">
        <v>527</v>
      </c>
      <c r="E777" s="116" t="s">
        <v>528</v>
      </c>
      <c r="F777" s="116" t="s">
        <v>529</v>
      </c>
      <c r="G777" s="116" t="s">
        <v>936</v>
      </c>
      <c r="H777" s="116">
        <f t="shared" si="63"/>
        <v>1</v>
      </c>
      <c r="I777" s="116" t="s">
        <v>161</v>
      </c>
      <c r="J777" s="116" t="s">
        <v>231</v>
      </c>
      <c r="K777" s="116">
        <v>5</v>
      </c>
      <c r="L777" s="116"/>
      <c r="M777" s="116" t="s">
        <v>232</v>
      </c>
      <c r="N777" s="116" t="s">
        <v>317</v>
      </c>
      <c r="O777" s="116">
        <f t="shared" si="64"/>
        <v>2014</v>
      </c>
      <c r="P777" s="116">
        <f t="shared" si="65"/>
        <v>11</v>
      </c>
    </row>
    <row r="778" spans="1:16" x14ac:dyDescent="0.2">
      <c r="A778" s="116" t="str">
        <f t="shared" si="66"/>
        <v>Joy Mullin</v>
      </c>
      <c r="B778" s="120">
        <v>41972</v>
      </c>
      <c r="C778" s="116" t="s">
        <v>336</v>
      </c>
      <c r="D778" s="116" t="s">
        <v>337</v>
      </c>
      <c r="E778" s="116" t="s">
        <v>338</v>
      </c>
      <c r="F778" s="116" t="s">
        <v>313</v>
      </c>
      <c r="G778" s="116" t="s">
        <v>936</v>
      </c>
      <c r="H778" s="116">
        <f t="shared" si="63"/>
        <v>2</v>
      </c>
      <c r="I778" s="116" t="s">
        <v>161</v>
      </c>
      <c r="J778" s="116" t="s">
        <v>231</v>
      </c>
      <c r="K778" s="116">
        <v>5</v>
      </c>
      <c r="L778" s="116"/>
      <c r="M778" s="116" t="s">
        <v>232</v>
      </c>
      <c r="N778" s="116" t="s">
        <v>317</v>
      </c>
      <c r="O778" s="116">
        <f t="shared" si="64"/>
        <v>2014</v>
      </c>
      <c r="P778" s="116">
        <f t="shared" si="65"/>
        <v>11</v>
      </c>
    </row>
    <row r="779" spans="1:16" x14ac:dyDescent="0.2">
      <c r="A779" s="116" t="str">
        <f t="shared" si="66"/>
        <v>Joy Mullin</v>
      </c>
      <c r="B779" s="120">
        <v>42049</v>
      </c>
      <c r="C779" s="116" t="s">
        <v>553</v>
      </c>
      <c r="D779" s="116" t="s">
        <v>739</v>
      </c>
      <c r="E779" s="116"/>
      <c r="F779" s="116" t="s">
        <v>313</v>
      </c>
      <c r="G779" s="116" t="s">
        <v>936</v>
      </c>
      <c r="H779" s="116">
        <f t="shared" si="63"/>
        <v>3</v>
      </c>
      <c r="I779" s="116" t="s">
        <v>161</v>
      </c>
      <c r="J779" s="116" t="s">
        <v>231</v>
      </c>
      <c r="K779" s="116">
        <v>5</v>
      </c>
      <c r="L779" s="116"/>
      <c r="M779" s="116" t="s">
        <v>232</v>
      </c>
      <c r="N779" s="116" t="s">
        <v>200</v>
      </c>
      <c r="O779" s="116">
        <f t="shared" si="64"/>
        <v>2015</v>
      </c>
      <c r="P779" s="116">
        <f t="shared" si="65"/>
        <v>2</v>
      </c>
    </row>
    <row r="780" spans="1:16" x14ac:dyDescent="0.2">
      <c r="A780" s="116" t="str">
        <f t="shared" si="66"/>
        <v>Joy Mullin</v>
      </c>
      <c r="B780" s="120">
        <v>42105</v>
      </c>
      <c r="C780" s="116" t="s">
        <v>513</v>
      </c>
      <c r="D780" s="116" t="s">
        <v>514</v>
      </c>
      <c r="E780" s="116"/>
      <c r="F780" s="116" t="s">
        <v>364</v>
      </c>
      <c r="G780" s="116" t="s">
        <v>286</v>
      </c>
      <c r="H780" s="116">
        <f t="shared" si="63"/>
        <v>1</v>
      </c>
      <c r="I780" s="116" t="s">
        <v>161</v>
      </c>
      <c r="J780" s="116" t="s">
        <v>231</v>
      </c>
      <c r="K780" s="116">
        <v>5</v>
      </c>
      <c r="L780" s="116"/>
      <c r="M780" s="116"/>
      <c r="N780" s="116" t="s">
        <v>200</v>
      </c>
      <c r="O780" s="116">
        <f t="shared" si="64"/>
        <v>2015</v>
      </c>
      <c r="P780" s="116">
        <f t="shared" si="65"/>
        <v>4</v>
      </c>
    </row>
    <row r="781" spans="1:16" x14ac:dyDescent="0.2">
      <c r="A781" s="116" t="str">
        <f t="shared" si="66"/>
        <v>Joy Mullin</v>
      </c>
      <c r="B781" s="120">
        <v>42140</v>
      </c>
      <c r="C781" s="116" t="s">
        <v>450</v>
      </c>
      <c r="D781" s="116" t="s">
        <v>809</v>
      </c>
      <c r="E781" s="116" t="s">
        <v>583</v>
      </c>
      <c r="F781" s="116" t="s">
        <v>343</v>
      </c>
      <c r="G781" s="116" t="s">
        <v>937</v>
      </c>
      <c r="H781" s="116">
        <f t="shared" si="63"/>
        <v>1</v>
      </c>
      <c r="I781" s="116" t="s">
        <v>161</v>
      </c>
      <c r="J781" s="116" t="s">
        <v>231</v>
      </c>
      <c r="K781" s="116">
        <v>5</v>
      </c>
      <c r="L781" s="116"/>
      <c r="M781" s="116" t="s">
        <v>232</v>
      </c>
      <c r="N781" s="116" t="s">
        <v>200</v>
      </c>
      <c r="O781" s="116">
        <f t="shared" si="64"/>
        <v>2015</v>
      </c>
      <c r="P781" s="116">
        <f t="shared" si="65"/>
        <v>5</v>
      </c>
    </row>
    <row r="782" spans="1:16" x14ac:dyDescent="0.2">
      <c r="A782" s="116" t="str">
        <f t="shared" si="66"/>
        <v>Joy Mullin</v>
      </c>
      <c r="B782" s="120">
        <v>41818</v>
      </c>
      <c r="C782" s="116" t="s">
        <v>562</v>
      </c>
      <c r="D782" s="116" t="s">
        <v>938</v>
      </c>
      <c r="E782" s="116" t="s">
        <v>363</v>
      </c>
      <c r="F782" s="116" t="s">
        <v>364</v>
      </c>
      <c r="G782" s="116" t="s">
        <v>939</v>
      </c>
      <c r="H782" s="116">
        <f t="shared" si="63"/>
        <v>1</v>
      </c>
      <c r="I782" s="116" t="s">
        <v>161</v>
      </c>
      <c r="J782" s="116" t="s">
        <v>231</v>
      </c>
      <c r="K782" s="116">
        <v>5</v>
      </c>
      <c r="L782" s="116"/>
      <c r="M782" s="116" t="s">
        <v>232</v>
      </c>
      <c r="N782" s="116" t="s">
        <v>317</v>
      </c>
      <c r="O782" s="116">
        <f t="shared" si="64"/>
        <v>2014</v>
      </c>
      <c r="P782" s="116">
        <f t="shared" si="65"/>
        <v>6</v>
      </c>
    </row>
    <row r="783" spans="1:16" x14ac:dyDescent="0.2">
      <c r="A783" s="116" t="str">
        <f t="shared" si="66"/>
        <v>Joy Mullin</v>
      </c>
      <c r="B783" s="120">
        <v>42035</v>
      </c>
      <c r="C783" s="116" t="s">
        <v>410</v>
      </c>
      <c r="D783" s="116" t="s">
        <v>940</v>
      </c>
      <c r="E783" s="116" t="s">
        <v>446</v>
      </c>
      <c r="F783" s="116" t="s">
        <v>313</v>
      </c>
      <c r="G783" s="116" t="s">
        <v>939</v>
      </c>
      <c r="H783" s="116">
        <f t="shared" si="63"/>
        <v>2</v>
      </c>
      <c r="I783" s="116" t="s">
        <v>161</v>
      </c>
      <c r="J783" s="116" t="s">
        <v>231</v>
      </c>
      <c r="K783" s="116">
        <v>5</v>
      </c>
      <c r="L783" s="116"/>
      <c r="M783" s="116" t="s">
        <v>232</v>
      </c>
      <c r="N783" s="116" t="s">
        <v>200</v>
      </c>
      <c r="O783" s="116">
        <f t="shared" si="64"/>
        <v>2015</v>
      </c>
      <c r="P783" s="116">
        <f t="shared" si="65"/>
        <v>1</v>
      </c>
    </row>
    <row r="784" spans="1:16" x14ac:dyDescent="0.2">
      <c r="A784" s="116" t="str">
        <f t="shared" si="66"/>
        <v>Joy Mullin</v>
      </c>
      <c r="B784" s="120">
        <v>41909</v>
      </c>
      <c r="C784" s="120" t="s">
        <v>505</v>
      </c>
      <c r="D784" s="116" t="s">
        <v>664</v>
      </c>
      <c r="E784" s="116"/>
      <c r="F784" s="116" t="s">
        <v>313</v>
      </c>
      <c r="G784" s="116" t="s">
        <v>941</v>
      </c>
      <c r="H784" s="116">
        <f t="shared" si="63"/>
        <v>1</v>
      </c>
      <c r="I784" s="116" t="s">
        <v>161</v>
      </c>
      <c r="J784" s="116" t="s">
        <v>231</v>
      </c>
      <c r="K784" s="116"/>
      <c r="L784" s="116"/>
      <c r="M784" s="116" t="s">
        <v>232</v>
      </c>
      <c r="N784" s="116" t="s">
        <v>317</v>
      </c>
      <c r="O784" s="116">
        <f t="shared" si="64"/>
        <v>2014</v>
      </c>
      <c r="P784" s="116">
        <f t="shared" si="65"/>
        <v>9</v>
      </c>
    </row>
    <row r="785" spans="1:16" x14ac:dyDescent="0.2">
      <c r="A785" s="116" t="str">
        <f t="shared" si="66"/>
        <v>Joy Mullin</v>
      </c>
      <c r="B785" s="120">
        <v>42049</v>
      </c>
      <c r="C785" s="116" t="s">
        <v>553</v>
      </c>
      <c r="D785" s="116" t="s">
        <v>554</v>
      </c>
      <c r="E785" s="116"/>
      <c r="F785" s="116" t="s">
        <v>313</v>
      </c>
      <c r="G785" s="116" t="s">
        <v>942</v>
      </c>
      <c r="H785" s="116">
        <f t="shared" si="63"/>
        <v>1</v>
      </c>
      <c r="I785" s="116" t="s">
        <v>161</v>
      </c>
      <c r="J785" s="116" t="s">
        <v>231</v>
      </c>
      <c r="K785" s="116">
        <v>5</v>
      </c>
      <c r="L785" s="116"/>
      <c r="M785" s="116" t="s">
        <v>232</v>
      </c>
      <c r="N785" s="116" t="s">
        <v>200</v>
      </c>
      <c r="O785" s="116">
        <f t="shared" si="64"/>
        <v>2015</v>
      </c>
      <c r="P785" s="116">
        <f t="shared" si="65"/>
        <v>2</v>
      </c>
    </row>
    <row r="786" spans="1:16" x14ac:dyDescent="0.2">
      <c r="A786" s="116" t="str">
        <f t="shared" si="66"/>
        <v>Joy Mullin</v>
      </c>
      <c r="B786" s="120">
        <v>42091</v>
      </c>
      <c r="C786" s="116" t="s">
        <v>445</v>
      </c>
      <c r="D786" s="116" t="s">
        <v>651</v>
      </c>
      <c r="E786" s="116" t="s">
        <v>312</v>
      </c>
      <c r="F786" s="116" t="s">
        <v>446</v>
      </c>
      <c r="G786" s="116" t="s">
        <v>942</v>
      </c>
      <c r="H786" s="116">
        <f t="shared" si="63"/>
        <v>2</v>
      </c>
      <c r="I786" s="116" t="s">
        <v>161</v>
      </c>
      <c r="J786" s="116" t="s">
        <v>231</v>
      </c>
      <c r="K786" s="116">
        <v>5</v>
      </c>
      <c r="L786" s="116"/>
      <c r="M786" s="116" t="s">
        <v>232</v>
      </c>
      <c r="N786" s="116" t="s">
        <v>200</v>
      </c>
      <c r="O786" s="116">
        <f t="shared" si="64"/>
        <v>2015</v>
      </c>
      <c r="P786" s="116">
        <f t="shared" si="65"/>
        <v>3</v>
      </c>
    </row>
    <row r="787" spans="1:16" x14ac:dyDescent="0.2">
      <c r="A787" s="116" t="str">
        <f t="shared" si="66"/>
        <v>Joy Mullin</v>
      </c>
      <c r="B787" s="120">
        <v>42147</v>
      </c>
      <c r="C787" s="116" t="s">
        <v>537</v>
      </c>
      <c r="D787" s="116" t="s">
        <v>538</v>
      </c>
      <c r="E787" s="116" t="s">
        <v>312</v>
      </c>
      <c r="F787" s="116" t="s">
        <v>539</v>
      </c>
      <c r="G787" s="116" t="s">
        <v>942</v>
      </c>
      <c r="H787" s="116">
        <f t="shared" si="63"/>
        <v>3</v>
      </c>
      <c r="I787" s="116" t="s">
        <v>161</v>
      </c>
      <c r="J787" s="116" t="s">
        <v>231</v>
      </c>
      <c r="K787" s="116">
        <v>5</v>
      </c>
      <c r="L787" s="116"/>
      <c r="M787" s="116" t="s">
        <v>232</v>
      </c>
      <c r="N787" s="116" t="s">
        <v>200</v>
      </c>
      <c r="O787" s="116">
        <f t="shared" si="64"/>
        <v>2015</v>
      </c>
      <c r="P787" s="116">
        <f t="shared" si="65"/>
        <v>5</v>
      </c>
    </row>
    <row r="788" spans="1:16" x14ac:dyDescent="0.2">
      <c r="A788" s="116" t="str">
        <f t="shared" si="66"/>
        <v>Joy Mullin</v>
      </c>
      <c r="B788" s="120">
        <v>42091</v>
      </c>
      <c r="C788" s="116" t="s">
        <v>445</v>
      </c>
      <c r="D788" s="116" t="s">
        <v>395</v>
      </c>
      <c r="E788" s="116" t="s">
        <v>312</v>
      </c>
      <c r="F788" s="116" t="s">
        <v>446</v>
      </c>
      <c r="G788" s="116" t="s">
        <v>943</v>
      </c>
      <c r="H788" s="116">
        <f t="shared" si="63"/>
        <v>1</v>
      </c>
      <c r="I788" s="116" t="s">
        <v>161</v>
      </c>
      <c r="J788" s="116" t="s">
        <v>231</v>
      </c>
      <c r="K788" s="116">
        <v>5</v>
      </c>
      <c r="L788" s="116"/>
      <c r="M788" s="116" t="s">
        <v>232</v>
      </c>
      <c r="N788" s="116" t="s">
        <v>200</v>
      </c>
      <c r="O788" s="116">
        <f t="shared" si="64"/>
        <v>2015</v>
      </c>
      <c r="P788" s="116">
        <f t="shared" si="65"/>
        <v>3</v>
      </c>
    </row>
    <row r="789" spans="1:16" x14ac:dyDescent="0.2">
      <c r="A789" s="116" t="str">
        <f t="shared" si="66"/>
        <v>Joy Mullin</v>
      </c>
      <c r="B789" s="120">
        <v>41860</v>
      </c>
      <c r="C789" s="116" t="s">
        <v>476</v>
      </c>
      <c r="D789" s="116" t="s">
        <v>477</v>
      </c>
      <c r="E789" s="116"/>
      <c r="F789" s="116" t="s">
        <v>313</v>
      </c>
      <c r="G789" s="116" t="s">
        <v>944</v>
      </c>
      <c r="H789" s="116">
        <f t="shared" si="63"/>
        <v>1</v>
      </c>
      <c r="I789" s="116"/>
      <c r="J789" s="116" t="s">
        <v>115</v>
      </c>
      <c r="K789" s="116"/>
      <c r="L789" s="116"/>
      <c r="M789" s="116"/>
      <c r="N789" s="116"/>
      <c r="O789" s="116">
        <f t="shared" si="64"/>
        <v>2014</v>
      </c>
      <c r="P789" s="116">
        <f t="shared" si="65"/>
        <v>8</v>
      </c>
    </row>
    <row r="790" spans="1:16" x14ac:dyDescent="0.2">
      <c r="A790" s="116" t="str">
        <f t="shared" si="66"/>
        <v>Joy Mullin</v>
      </c>
      <c r="B790" s="120">
        <v>41909</v>
      </c>
      <c r="C790" s="120" t="s">
        <v>505</v>
      </c>
      <c r="D790" s="116" t="s">
        <v>506</v>
      </c>
      <c r="E790" s="116"/>
      <c r="F790" s="116" t="s">
        <v>313</v>
      </c>
      <c r="G790" s="116" t="s">
        <v>944</v>
      </c>
      <c r="H790" s="116">
        <f t="shared" si="63"/>
        <v>2</v>
      </c>
      <c r="I790" s="116" t="s">
        <v>161</v>
      </c>
      <c r="J790" s="116" t="s">
        <v>231</v>
      </c>
      <c r="K790" s="116"/>
      <c r="L790" s="116"/>
      <c r="M790" s="116" t="s">
        <v>232</v>
      </c>
      <c r="N790" s="116" t="s">
        <v>317</v>
      </c>
      <c r="O790" s="116">
        <f t="shared" si="64"/>
        <v>2014</v>
      </c>
      <c r="P790" s="116">
        <f t="shared" si="65"/>
        <v>9</v>
      </c>
    </row>
    <row r="791" spans="1:16" x14ac:dyDescent="0.2">
      <c r="A791" s="116" t="str">
        <f t="shared" si="66"/>
        <v>Joy Mullin</v>
      </c>
      <c r="B791" s="120">
        <v>41818</v>
      </c>
      <c r="C791" s="116" t="s">
        <v>562</v>
      </c>
      <c r="D791" s="116" t="s">
        <v>636</v>
      </c>
      <c r="E791" s="116" t="s">
        <v>564</v>
      </c>
      <c r="F791" s="116" t="s">
        <v>313</v>
      </c>
      <c r="G791" s="116" t="s">
        <v>945</v>
      </c>
      <c r="H791" s="116">
        <f t="shared" si="63"/>
        <v>1</v>
      </c>
      <c r="I791" s="116" t="s">
        <v>161</v>
      </c>
      <c r="J791" s="116" t="s">
        <v>231</v>
      </c>
      <c r="K791" s="116">
        <v>5</v>
      </c>
      <c r="L791" s="116"/>
      <c r="M791" s="116" t="s">
        <v>232</v>
      </c>
      <c r="N791" s="116" t="s">
        <v>317</v>
      </c>
      <c r="O791" s="116">
        <f t="shared" si="64"/>
        <v>2014</v>
      </c>
      <c r="P791" s="116">
        <f t="shared" si="65"/>
        <v>6</v>
      </c>
    </row>
    <row r="792" spans="1:16" x14ac:dyDescent="0.2">
      <c r="A792" s="116" t="str">
        <f t="shared" si="66"/>
        <v>Joy Mullin</v>
      </c>
      <c r="B792" s="117">
        <v>42387</v>
      </c>
      <c r="C792" t="s">
        <v>532</v>
      </c>
      <c r="D792" t="s">
        <v>634</v>
      </c>
      <c r="F792" t="s">
        <v>313</v>
      </c>
      <c r="G792" t="s">
        <v>1676</v>
      </c>
      <c r="H792" s="116">
        <f t="shared" si="63"/>
        <v>1</v>
      </c>
      <c r="I792" t="s">
        <v>161</v>
      </c>
      <c r="J792" t="s">
        <v>231</v>
      </c>
      <c r="O792" s="116">
        <f t="shared" si="64"/>
        <v>2016</v>
      </c>
      <c r="P792" s="116">
        <f t="shared" si="65"/>
        <v>1</v>
      </c>
    </row>
    <row r="793" spans="1:16" x14ac:dyDescent="0.2">
      <c r="A793" s="116" t="str">
        <f t="shared" si="66"/>
        <v>Joy Mullin</v>
      </c>
      <c r="B793" s="120">
        <v>42035</v>
      </c>
      <c r="C793" s="116" t="s">
        <v>410</v>
      </c>
      <c r="D793" s="116" t="s">
        <v>368</v>
      </c>
      <c r="E793" s="116" t="s">
        <v>446</v>
      </c>
      <c r="F793" s="116" t="s">
        <v>313</v>
      </c>
      <c r="G793" s="116" t="s">
        <v>946</v>
      </c>
      <c r="H793" s="116">
        <f t="shared" si="63"/>
        <v>1</v>
      </c>
      <c r="I793" s="116" t="s">
        <v>161</v>
      </c>
      <c r="J793" s="116" t="s">
        <v>231</v>
      </c>
      <c r="K793" s="116">
        <v>5</v>
      </c>
      <c r="L793" s="116"/>
      <c r="M793" s="116" t="s">
        <v>232</v>
      </c>
      <c r="N793" s="116" t="s">
        <v>200</v>
      </c>
      <c r="O793" s="116">
        <f t="shared" si="64"/>
        <v>2015</v>
      </c>
      <c r="P793" s="116">
        <f t="shared" si="65"/>
        <v>1</v>
      </c>
    </row>
    <row r="794" spans="1:16" x14ac:dyDescent="0.2">
      <c r="A794" s="116" t="str">
        <f t="shared" si="66"/>
        <v>Joy Mullin</v>
      </c>
      <c r="B794" s="120">
        <v>42077</v>
      </c>
      <c r="C794" s="116" t="s">
        <v>326</v>
      </c>
      <c r="D794" s="116" t="s">
        <v>374</v>
      </c>
      <c r="E794" s="116" t="s">
        <v>328</v>
      </c>
      <c r="F794" s="116" t="s">
        <v>329</v>
      </c>
      <c r="G794" s="116" t="s">
        <v>946</v>
      </c>
      <c r="H794" s="116">
        <f t="shared" si="63"/>
        <v>2</v>
      </c>
      <c r="I794" s="116" t="s">
        <v>161</v>
      </c>
      <c r="J794" s="116" t="s">
        <v>231</v>
      </c>
      <c r="K794" s="116">
        <v>5</v>
      </c>
      <c r="L794" s="116"/>
      <c r="M794" s="116" t="s">
        <v>232</v>
      </c>
      <c r="N794" s="116" t="s">
        <v>200</v>
      </c>
      <c r="O794" s="116">
        <f t="shared" si="64"/>
        <v>2015</v>
      </c>
      <c r="P794" s="116">
        <f t="shared" si="65"/>
        <v>3</v>
      </c>
    </row>
    <row r="795" spans="1:16" x14ac:dyDescent="0.2">
      <c r="A795" s="116" t="str">
        <f t="shared" si="66"/>
        <v>Joy Mullin</v>
      </c>
      <c r="B795" s="117">
        <v>42387</v>
      </c>
      <c r="C795" t="s">
        <v>532</v>
      </c>
      <c r="D795" t="s">
        <v>1677</v>
      </c>
      <c r="F795" t="s">
        <v>313</v>
      </c>
      <c r="G795" t="s">
        <v>1678</v>
      </c>
      <c r="H795" s="116">
        <f t="shared" si="63"/>
        <v>1</v>
      </c>
      <c r="I795" t="s">
        <v>161</v>
      </c>
      <c r="J795" t="s">
        <v>231</v>
      </c>
      <c r="O795" s="116">
        <f t="shared" si="64"/>
        <v>2016</v>
      </c>
      <c r="P795" s="116">
        <f t="shared" si="65"/>
        <v>1</v>
      </c>
    </row>
    <row r="796" spans="1:16" x14ac:dyDescent="0.2">
      <c r="A796" s="116" t="str">
        <f t="shared" si="66"/>
        <v>Joy Mullin</v>
      </c>
      <c r="B796" s="120">
        <v>41972</v>
      </c>
      <c r="C796" s="116" t="s">
        <v>336</v>
      </c>
      <c r="D796" s="116" t="s">
        <v>636</v>
      </c>
      <c r="E796" s="116" t="s">
        <v>338</v>
      </c>
      <c r="F796" s="116" t="s">
        <v>313</v>
      </c>
      <c r="G796" s="116" t="s">
        <v>947</v>
      </c>
      <c r="H796" s="116">
        <f t="shared" si="63"/>
        <v>1</v>
      </c>
      <c r="I796" s="116" t="s">
        <v>161</v>
      </c>
      <c r="J796" s="116" t="s">
        <v>231</v>
      </c>
      <c r="K796" s="116">
        <v>5</v>
      </c>
      <c r="L796" s="116"/>
      <c r="M796" s="116" t="s">
        <v>232</v>
      </c>
      <c r="N796" s="116" t="s">
        <v>317</v>
      </c>
      <c r="O796" s="116">
        <f t="shared" si="64"/>
        <v>2014</v>
      </c>
      <c r="P796" s="116">
        <f t="shared" si="65"/>
        <v>11</v>
      </c>
    </row>
    <row r="797" spans="1:16" x14ac:dyDescent="0.2">
      <c r="A797" s="116" t="str">
        <f t="shared" si="66"/>
        <v>Joy Mullin</v>
      </c>
      <c r="B797" s="120">
        <v>41783</v>
      </c>
      <c r="C797" s="116" t="s">
        <v>450</v>
      </c>
      <c r="D797" s="116" t="s">
        <v>451</v>
      </c>
      <c r="E797" s="116"/>
      <c r="F797" s="116" t="s">
        <v>343</v>
      </c>
      <c r="G797" s="116" t="s">
        <v>948</v>
      </c>
      <c r="H797" s="116">
        <f t="shared" si="63"/>
        <v>1</v>
      </c>
      <c r="I797" s="116"/>
      <c r="J797" s="116" t="s">
        <v>115</v>
      </c>
      <c r="K797" s="116"/>
      <c r="L797" s="116"/>
      <c r="M797" s="116"/>
      <c r="N797" s="116" t="s">
        <v>317</v>
      </c>
      <c r="O797" s="116">
        <f t="shared" si="64"/>
        <v>2014</v>
      </c>
      <c r="P797" s="116">
        <f t="shared" si="65"/>
        <v>5</v>
      </c>
    </row>
    <row r="798" spans="1:16" x14ac:dyDescent="0.2">
      <c r="A798" s="116" t="str">
        <f t="shared" si="66"/>
        <v>Joy Mullin</v>
      </c>
      <c r="B798" s="120">
        <v>41825</v>
      </c>
      <c r="C798" s="116" t="s">
        <v>320</v>
      </c>
      <c r="D798" s="116" t="s">
        <v>323</v>
      </c>
      <c r="E798" s="116" t="s">
        <v>312</v>
      </c>
      <c r="F798" s="116" t="s">
        <v>313</v>
      </c>
      <c r="G798" s="116" t="s">
        <v>948</v>
      </c>
      <c r="H798" s="116">
        <f t="shared" si="63"/>
        <v>2</v>
      </c>
      <c r="I798" s="116" t="s">
        <v>161</v>
      </c>
      <c r="J798" s="116" t="s">
        <v>231</v>
      </c>
      <c r="K798" s="116">
        <v>5</v>
      </c>
      <c r="L798" s="116"/>
      <c r="M798" s="116" t="s">
        <v>232</v>
      </c>
      <c r="N798" s="116" t="s">
        <v>317</v>
      </c>
      <c r="O798" s="116">
        <f t="shared" si="64"/>
        <v>2014</v>
      </c>
      <c r="P798" s="116">
        <f t="shared" si="65"/>
        <v>7</v>
      </c>
    </row>
    <row r="799" spans="1:16" x14ac:dyDescent="0.2">
      <c r="A799" s="116" t="str">
        <f t="shared" si="66"/>
        <v>Joy Mullin</v>
      </c>
      <c r="B799" s="120">
        <v>41965</v>
      </c>
      <c r="C799" s="116" t="s">
        <v>520</v>
      </c>
      <c r="D799" s="116" t="s">
        <v>526</v>
      </c>
      <c r="E799" s="116" t="s">
        <v>313</v>
      </c>
      <c r="F799" s="116" t="s">
        <v>313</v>
      </c>
      <c r="G799" s="116" t="s">
        <v>948</v>
      </c>
      <c r="H799" s="116">
        <f t="shared" si="63"/>
        <v>3</v>
      </c>
      <c r="I799" s="116" t="s">
        <v>161</v>
      </c>
      <c r="J799" s="116" t="s">
        <v>231</v>
      </c>
      <c r="K799" s="116">
        <v>5</v>
      </c>
      <c r="L799" s="116"/>
      <c r="M799" s="116" t="s">
        <v>232</v>
      </c>
      <c r="N799" s="116" t="s">
        <v>317</v>
      </c>
      <c r="O799" s="116">
        <f t="shared" si="64"/>
        <v>2014</v>
      </c>
      <c r="P799" s="116">
        <f t="shared" si="65"/>
        <v>11</v>
      </c>
    </row>
    <row r="800" spans="1:16" x14ac:dyDescent="0.2">
      <c r="A800" s="116" t="str">
        <f t="shared" si="66"/>
        <v>Joy Mullin</v>
      </c>
      <c r="B800" s="120">
        <v>42070</v>
      </c>
      <c r="C800" s="116" t="s">
        <v>429</v>
      </c>
      <c r="D800" s="116" t="s">
        <v>611</v>
      </c>
      <c r="E800" s="116" t="s">
        <v>631</v>
      </c>
      <c r="F800" s="116" t="s">
        <v>364</v>
      </c>
      <c r="G800" s="116" t="s">
        <v>949</v>
      </c>
      <c r="H800" s="116">
        <f t="shared" si="63"/>
        <v>1</v>
      </c>
      <c r="I800" s="116" t="s">
        <v>161</v>
      </c>
      <c r="J800" s="116" t="s">
        <v>231</v>
      </c>
      <c r="K800" s="116">
        <v>5</v>
      </c>
      <c r="L800" s="116"/>
      <c r="M800" s="116" t="s">
        <v>232</v>
      </c>
      <c r="N800" s="116" t="s">
        <v>200</v>
      </c>
      <c r="O800" s="116">
        <f t="shared" si="64"/>
        <v>2015</v>
      </c>
      <c r="P800" s="116">
        <f t="shared" si="65"/>
        <v>3</v>
      </c>
    </row>
    <row r="801" spans="1:16" x14ac:dyDescent="0.2">
      <c r="A801" s="116" t="str">
        <f t="shared" si="66"/>
        <v>Joy Mullin</v>
      </c>
      <c r="B801" s="120">
        <v>42105</v>
      </c>
      <c r="C801" s="116" t="s">
        <v>513</v>
      </c>
      <c r="D801" s="116" t="s">
        <v>819</v>
      </c>
      <c r="E801" s="116"/>
      <c r="F801" s="116" t="s">
        <v>313</v>
      </c>
      <c r="G801" s="116" t="s">
        <v>950</v>
      </c>
      <c r="H801" s="116">
        <f t="shared" si="63"/>
        <v>1</v>
      </c>
      <c r="I801" s="116" t="s">
        <v>161</v>
      </c>
      <c r="J801" s="116" t="s">
        <v>231</v>
      </c>
      <c r="K801" s="116">
        <v>5</v>
      </c>
      <c r="L801" s="116"/>
      <c r="M801" s="116"/>
      <c r="N801" s="116" t="s">
        <v>200</v>
      </c>
      <c r="O801" s="116">
        <f t="shared" si="64"/>
        <v>2015</v>
      </c>
      <c r="P801" s="116">
        <f t="shared" si="65"/>
        <v>4</v>
      </c>
    </row>
    <row r="802" spans="1:16" x14ac:dyDescent="0.2">
      <c r="A802" s="116" t="str">
        <f t="shared" si="66"/>
        <v>Joy Mullin</v>
      </c>
      <c r="B802" s="120">
        <v>41811</v>
      </c>
      <c r="C802" s="116" t="s">
        <v>470</v>
      </c>
      <c r="D802" s="116" t="s">
        <v>951</v>
      </c>
      <c r="E802" s="116" t="s">
        <v>338</v>
      </c>
      <c r="F802" s="116" t="s">
        <v>313</v>
      </c>
      <c r="G802" s="116" t="s">
        <v>952</v>
      </c>
      <c r="H802" s="116">
        <f t="shared" si="63"/>
        <v>1</v>
      </c>
      <c r="I802" s="116" t="s">
        <v>161</v>
      </c>
      <c r="J802" s="116" t="s">
        <v>231</v>
      </c>
      <c r="K802" s="116">
        <v>5</v>
      </c>
      <c r="L802" s="116"/>
      <c r="M802" s="116" t="s">
        <v>232</v>
      </c>
      <c r="N802" s="116" t="s">
        <v>317</v>
      </c>
      <c r="O802" s="116">
        <f t="shared" si="64"/>
        <v>2014</v>
      </c>
      <c r="P802" s="116">
        <f t="shared" si="65"/>
        <v>6</v>
      </c>
    </row>
    <row r="803" spans="1:16" x14ac:dyDescent="0.2">
      <c r="A803" s="116" t="str">
        <f t="shared" si="66"/>
        <v>Joy Mullin</v>
      </c>
      <c r="B803" s="120">
        <v>41482</v>
      </c>
      <c r="C803" s="116" t="s">
        <v>399</v>
      </c>
      <c r="D803" s="116" t="s">
        <v>953</v>
      </c>
      <c r="E803" s="116" t="s">
        <v>401</v>
      </c>
      <c r="F803" s="116" t="s">
        <v>313</v>
      </c>
      <c r="G803" s="116" t="s">
        <v>954</v>
      </c>
      <c r="H803" s="116">
        <f t="shared" si="63"/>
        <v>1</v>
      </c>
      <c r="I803" s="116" t="s">
        <v>161</v>
      </c>
      <c r="J803" s="116" t="s">
        <v>231</v>
      </c>
      <c r="K803" s="116">
        <v>5</v>
      </c>
      <c r="L803" s="116"/>
      <c r="M803" s="116" t="s">
        <v>232</v>
      </c>
      <c r="N803" s="116" t="s">
        <v>317</v>
      </c>
      <c r="O803" s="116">
        <f t="shared" si="64"/>
        <v>2013</v>
      </c>
      <c r="P803" s="116">
        <f t="shared" si="65"/>
        <v>7</v>
      </c>
    </row>
    <row r="804" spans="1:16" x14ac:dyDescent="0.2">
      <c r="A804" s="116" t="str">
        <f t="shared" si="66"/>
        <v>Joy Mullin</v>
      </c>
      <c r="B804" s="120">
        <v>41610</v>
      </c>
      <c r="C804" s="116" t="s">
        <v>532</v>
      </c>
      <c r="D804" s="116" t="s">
        <v>533</v>
      </c>
      <c r="E804" s="116"/>
      <c r="F804" s="116" t="s">
        <v>313</v>
      </c>
      <c r="G804" s="116" t="s">
        <v>954</v>
      </c>
      <c r="H804" s="116">
        <f t="shared" si="63"/>
        <v>2</v>
      </c>
      <c r="I804" s="116" t="s">
        <v>161</v>
      </c>
      <c r="J804" s="116" t="s">
        <v>231</v>
      </c>
      <c r="K804" s="116"/>
      <c r="L804" s="116"/>
      <c r="M804" s="116"/>
      <c r="N804" s="116" t="s">
        <v>317</v>
      </c>
      <c r="O804" s="116">
        <f t="shared" si="64"/>
        <v>2013</v>
      </c>
      <c r="P804" s="116">
        <f t="shared" si="65"/>
        <v>12</v>
      </c>
    </row>
    <row r="805" spans="1:16" x14ac:dyDescent="0.2">
      <c r="A805" s="116" t="str">
        <f t="shared" si="66"/>
        <v>Joy Mullin</v>
      </c>
      <c r="B805" s="120">
        <v>42091</v>
      </c>
      <c r="C805" s="116" t="s">
        <v>445</v>
      </c>
      <c r="D805" s="116" t="s">
        <v>395</v>
      </c>
      <c r="E805" s="116" t="s">
        <v>312</v>
      </c>
      <c r="F805" s="116" t="s">
        <v>446</v>
      </c>
      <c r="G805" s="116" t="s">
        <v>955</v>
      </c>
      <c r="H805" s="116">
        <f t="shared" si="63"/>
        <v>1</v>
      </c>
      <c r="I805" s="116" t="s">
        <v>161</v>
      </c>
      <c r="J805" s="116" t="s">
        <v>231</v>
      </c>
      <c r="K805" s="116">
        <v>5</v>
      </c>
      <c r="L805" s="116"/>
      <c r="M805" s="116" t="s">
        <v>232</v>
      </c>
      <c r="N805" s="116" t="s">
        <v>200</v>
      </c>
      <c r="O805" s="116">
        <f t="shared" si="64"/>
        <v>2015</v>
      </c>
      <c r="P805" s="116">
        <f t="shared" si="65"/>
        <v>3</v>
      </c>
    </row>
    <row r="806" spans="1:16" x14ac:dyDescent="0.2">
      <c r="A806" s="116" t="str">
        <f t="shared" si="66"/>
        <v>Joy Mullin</v>
      </c>
      <c r="B806" s="120">
        <v>41482</v>
      </c>
      <c r="C806" s="116" t="s">
        <v>399</v>
      </c>
      <c r="D806" s="116" t="s">
        <v>956</v>
      </c>
      <c r="E806" s="116" t="s">
        <v>401</v>
      </c>
      <c r="F806" s="116" t="s">
        <v>313</v>
      </c>
      <c r="G806" s="116" t="s">
        <v>957</v>
      </c>
      <c r="H806" s="116">
        <f t="shared" si="63"/>
        <v>1</v>
      </c>
      <c r="I806" s="116" t="s">
        <v>161</v>
      </c>
      <c r="J806" s="116" t="s">
        <v>231</v>
      </c>
      <c r="K806" s="116">
        <v>5</v>
      </c>
      <c r="L806" s="116"/>
      <c r="M806" s="116" t="s">
        <v>232</v>
      </c>
      <c r="N806" s="116" t="s">
        <v>317</v>
      </c>
      <c r="O806" s="116">
        <f t="shared" si="64"/>
        <v>2013</v>
      </c>
      <c r="P806" s="116">
        <f t="shared" si="65"/>
        <v>7</v>
      </c>
    </row>
    <row r="807" spans="1:16" x14ac:dyDescent="0.2">
      <c r="A807" s="116" t="str">
        <f t="shared" si="66"/>
        <v>Joy Mullin</v>
      </c>
      <c r="B807" s="120">
        <v>41846</v>
      </c>
      <c r="C807" s="116" t="s">
        <v>549</v>
      </c>
      <c r="D807" s="116" t="s">
        <v>958</v>
      </c>
      <c r="E807" s="116"/>
      <c r="F807" s="116" t="s">
        <v>313</v>
      </c>
      <c r="G807" s="116" t="s">
        <v>957</v>
      </c>
      <c r="H807" s="116">
        <f t="shared" si="63"/>
        <v>2</v>
      </c>
      <c r="I807" s="116" t="s">
        <v>161</v>
      </c>
      <c r="J807" s="116" t="s">
        <v>231</v>
      </c>
      <c r="K807" s="116"/>
      <c r="L807" s="116"/>
      <c r="M807" s="116" t="s">
        <v>232</v>
      </c>
      <c r="N807" s="116" t="s">
        <v>317</v>
      </c>
      <c r="O807" s="116">
        <f t="shared" si="64"/>
        <v>2014</v>
      </c>
      <c r="P807" s="116">
        <f t="shared" si="65"/>
        <v>7</v>
      </c>
    </row>
    <row r="808" spans="1:16" x14ac:dyDescent="0.2">
      <c r="A808" s="116" t="str">
        <f t="shared" si="66"/>
        <v>Joy Mullin</v>
      </c>
      <c r="B808" s="120">
        <v>41860</v>
      </c>
      <c r="C808" s="116" t="s">
        <v>476</v>
      </c>
      <c r="D808" s="116" t="s">
        <v>503</v>
      </c>
      <c r="E808" s="116"/>
      <c r="F808" s="116" t="s">
        <v>313</v>
      </c>
      <c r="G808" s="116" t="s">
        <v>957</v>
      </c>
      <c r="H808" s="116">
        <f t="shared" si="63"/>
        <v>3</v>
      </c>
      <c r="I808" s="116"/>
      <c r="J808" s="116" t="s">
        <v>115</v>
      </c>
      <c r="K808" s="116"/>
      <c r="L808" s="116"/>
      <c r="M808" s="116"/>
      <c r="N808" s="116"/>
      <c r="O808" s="116">
        <f t="shared" si="64"/>
        <v>2014</v>
      </c>
      <c r="P808" s="116">
        <f t="shared" si="65"/>
        <v>8</v>
      </c>
    </row>
    <row r="809" spans="1:16" x14ac:dyDescent="0.2">
      <c r="A809" s="116" t="str">
        <f t="shared" ref="A809:A840" si="67">IF(I809="",TRIM(J809),CONCATENATE(TRIM(J809)," ",TRIM(I809)))</f>
        <v>Joy Mullin</v>
      </c>
      <c r="B809" s="120">
        <v>41818</v>
      </c>
      <c r="C809" s="116" t="s">
        <v>562</v>
      </c>
      <c r="D809" s="116" t="s">
        <v>938</v>
      </c>
      <c r="E809" s="116" t="s">
        <v>564</v>
      </c>
      <c r="F809" s="116" t="s">
        <v>313</v>
      </c>
      <c r="G809" s="116" t="s">
        <v>959</v>
      </c>
      <c r="H809" s="116">
        <f t="shared" si="63"/>
        <v>1</v>
      </c>
      <c r="I809" s="116" t="s">
        <v>161</v>
      </c>
      <c r="J809" s="116" t="s">
        <v>231</v>
      </c>
      <c r="K809" s="116">
        <v>5</v>
      </c>
      <c r="L809" s="116"/>
      <c r="M809" s="116" t="s">
        <v>232</v>
      </c>
      <c r="N809" s="116" t="s">
        <v>317</v>
      </c>
      <c r="O809" s="116">
        <f t="shared" si="64"/>
        <v>2014</v>
      </c>
      <c r="P809" s="116">
        <f t="shared" si="65"/>
        <v>6</v>
      </c>
    </row>
    <row r="810" spans="1:16" x14ac:dyDescent="0.2">
      <c r="A810" s="116" t="str">
        <f t="shared" si="67"/>
        <v>Joy Mullin</v>
      </c>
      <c r="B810" s="120">
        <v>41811</v>
      </c>
      <c r="C810" s="116" t="s">
        <v>470</v>
      </c>
      <c r="D810" s="116" t="s">
        <v>471</v>
      </c>
      <c r="E810" s="116" t="s">
        <v>338</v>
      </c>
      <c r="F810" s="116" t="s">
        <v>313</v>
      </c>
      <c r="G810" s="116" t="s">
        <v>960</v>
      </c>
      <c r="H810" s="116">
        <f t="shared" si="63"/>
        <v>1</v>
      </c>
      <c r="I810" s="116" t="s">
        <v>161</v>
      </c>
      <c r="J810" s="116" t="s">
        <v>231</v>
      </c>
      <c r="K810" s="116">
        <v>5</v>
      </c>
      <c r="L810" s="116"/>
      <c r="M810" s="116" t="s">
        <v>232</v>
      </c>
      <c r="N810" s="116" t="s">
        <v>317</v>
      </c>
      <c r="O810" s="116">
        <f t="shared" si="64"/>
        <v>2014</v>
      </c>
      <c r="P810" s="116">
        <f t="shared" si="65"/>
        <v>6</v>
      </c>
    </row>
    <row r="811" spans="1:16" x14ac:dyDescent="0.2">
      <c r="A811" s="116" t="str">
        <f t="shared" si="67"/>
        <v>Joy Mullin</v>
      </c>
      <c r="B811" s="120">
        <v>41846</v>
      </c>
      <c r="C811" s="116" t="s">
        <v>549</v>
      </c>
      <c r="D811" s="116" t="s">
        <v>550</v>
      </c>
      <c r="E811" s="116"/>
      <c r="F811" s="116" t="s">
        <v>313</v>
      </c>
      <c r="G811" s="116" t="s">
        <v>960</v>
      </c>
      <c r="H811" s="116">
        <f t="shared" si="63"/>
        <v>2</v>
      </c>
      <c r="I811" s="116" t="s">
        <v>161</v>
      </c>
      <c r="J811" s="116" t="s">
        <v>231</v>
      </c>
      <c r="K811" s="116"/>
      <c r="L811" s="116"/>
      <c r="M811" s="116" t="s">
        <v>232</v>
      </c>
      <c r="N811" s="116" t="s">
        <v>317</v>
      </c>
      <c r="O811" s="116">
        <f t="shared" si="64"/>
        <v>2014</v>
      </c>
      <c r="P811" s="116">
        <f t="shared" si="65"/>
        <v>7</v>
      </c>
    </row>
    <row r="812" spans="1:16" x14ac:dyDescent="0.2">
      <c r="A812" s="116" t="str">
        <f t="shared" si="67"/>
        <v>Joy Mullin</v>
      </c>
      <c r="B812" s="120">
        <v>41860</v>
      </c>
      <c r="C812" s="116" t="s">
        <v>476</v>
      </c>
      <c r="D812" s="116" t="s">
        <v>244</v>
      </c>
      <c r="E812" s="116"/>
      <c r="F812" s="116" t="s">
        <v>313</v>
      </c>
      <c r="G812" s="116" t="s">
        <v>960</v>
      </c>
      <c r="H812" s="116">
        <f t="shared" si="63"/>
        <v>3</v>
      </c>
      <c r="I812" s="116"/>
      <c r="J812" s="116" t="s">
        <v>115</v>
      </c>
      <c r="K812" s="116"/>
      <c r="L812" s="116"/>
      <c r="M812" s="116"/>
      <c r="N812" s="116"/>
      <c r="O812" s="116">
        <f t="shared" si="64"/>
        <v>2014</v>
      </c>
      <c r="P812" s="116">
        <f t="shared" si="65"/>
        <v>8</v>
      </c>
    </row>
    <row r="813" spans="1:16" x14ac:dyDescent="0.2">
      <c r="A813" s="116" t="str">
        <f t="shared" si="67"/>
        <v>Joy Mullin</v>
      </c>
      <c r="B813" s="120">
        <v>42049</v>
      </c>
      <c r="C813" s="116" t="s">
        <v>553</v>
      </c>
      <c r="D813" s="116" t="s">
        <v>603</v>
      </c>
      <c r="E813" s="116"/>
      <c r="F813" s="116" t="s">
        <v>313</v>
      </c>
      <c r="G813" s="116" t="s">
        <v>961</v>
      </c>
      <c r="H813" s="116">
        <f t="shared" si="63"/>
        <v>1</v>
      </c>
      <c r="I813" s="116" t="s">
        <v>161</v>
      </c>
      <c r="J813" s="116" t="s">
        <v>231</v>
      </c>
      <c r="K813" s="116">
        <v>5</v>
      </c>
      <c r="L813" s="116"/>
      <c r="M813" s="116" t="s">
        <v>232</v>
      </c>
      <c r="N813" s="116" t="s">
        <v>200</v>
      </c>
      <c r="O813" s="116">
        <f t="shared" si="64"/>
        <v>2015</v>
      </c>
      <c r="P813" s="116">
        <f t="shared" si="65"/>
        <v>2</v>
      </c>
    </row>
    <row r="814" spans="1:16" x14ac:dyDescent="0.2">
      <c r="A814" s="116" t="str">
        <f t="shared" si="67"/>
        <v>Joy Mullin</v>
      </c>
      <c r="B814" s="120">
        <v>42077</v>
      </c>
      <c r="C814" s="116" t="s">
        <v>326</v>
      </c>
      <c r="D814" s="116" t="s">
        <v>456</v>
      </c>
      <c r="E814" s="116" t="s">
        <v>328</v>
      </c>
      <c r="F814" s="116" t="s">
        <v>329</v>
      </c>
      <c r="G814" s="116" t="s">
        <v>961</v>
      </c>
      <c r="H814" s="116">
        <f t="shared" si="63"/>
        <v>2</v>
      </c>
      <c r="I814" s="116" t="s">
        <v>161</v>
      </c>
      <c r="J814" s="116" t="s">
        <v>231</v>
      </c>
      <c r="K814" s="116">
        <v>5</v>
      </c>
      <c r="L814" s="116"/>
      <c r="M814" s="116" t="s">
        <v>232</v>
      </c>
      <c r="N814" s="116" t="s">
        <v>200</v>
      </c>
      <c r="O814" s="116">
        <f t="shared" si="64"/>
        <v>2015</v>
      </c>
      <c r="P814" s="116">
        <f t="shared" si="65"/>
        <v>3</v>
      </c>
    </row>
    <row r="815" spans="1:16" x14ac:dyDescent="0.2">
      <c r="A815" s="116" t="str">
        <f t="shared" si="67"/>
        <v>Joy Mullin</v>
      </c>
      <c r="B815" s="120">
        <v>42238</v>
      </c>
      <c r="C815" s="116" t="s">
        <v>545</v>
      </c>
      <c r="D815" s="116" t="s">
        <v>1476</v>
      </c>
      <c r="E815" s="116"/>
      <c r="F815" s="116" t="s">
        <v>313</v>
      </c>
      <c r="G815" s="116" t="s">
        <v>1488</v>
      </c>
      <c r="H815" s="116">
        <f t="shared" si="63"/>
        <v>1</v>
      </c>
      <c r="I815" s="116" t="s">
        <v>161</v>
      </c>
      <c r="J815" s="116" t="s">
        <v>231</v>
      </c>
      <c r="K815" s="116"/>
      <c r="L815" s="116"/>
      <c r="M815" s="116"/>
      <c r="N815" s="116" t="s">
        <v>200</v>
      </c>
      <c r="O815" s="116">
        <f t="shared" si="64"/>
        <v>2015</v>
      </c>
      <c r="P815" s="116">
        <f t="shared" si="65"/>
        <v>8</v>
      </c>
    </row>
    <row r="816" spans="1:16" x14ac:dyDescent="0.2">
      <c r="A816" s="116" t="str">
        <f t="shared" si="67"/>
        <v>Joy Mullin</v>
      </c>
      <c r="B816" s="120">
        <v>41601</v>
      </c>
      <c r="C816" s="116" t="s">
        <v>701</v>
      </c>
      <c r="D816" s="116" t="s">
        <v>244</v>
      </c>
      <c r="E816" s="116"/>
      <c r="F816" s="116" t="s">
        <v>930</v>
      </c>
      <c r="G816" s="116" t="s">
        <v>962</v>
      </c>
      <c r="H816" s="116">
        <f t="shared" si="63"/>
        <v>1</v>
      </c>
      <c r="I816" s="116"/>
      <c r="J816" s="116" t="s">
        <v>115</v>
      </c>
      <c r="K816" s="116"/>
      <c r="L816" s="116"/>
      <c r="M816" s="116" t="s">
        <v>232</v>
      </c>
      <c r="N816" s="116" t="s">
        <v>317</v>
      </c>
      <c r="O816" s="116">
        <f t="shared" si="64"/>
        <v>2013</v>
      </c>
      <c r="P816" s="116">
        <f t="shared" si="65"/>
        <v>11</v>
      </c>
    </row>
    <row r="817" spans="1:16" x14ac:dyDescent="0.2">
      <c r="A817" s="116" t="str">
        <f t="shared" si="67"/>
        <v>Joy Mullin</v>
      </c>
      <c r="B817" s="120">
        <v>41734</v>
      </c>
      <c r="C817" s="116" t="s">
        <v>326</v>
      </c>
      <c r="D817" s="116" t="s">
        <v>623</v>
      </c>
      <c r="E817" s="116" t="s">
        <v>312</v>
      </c>
      <c r="F817" s="116" t="s">
        <v>329</v>
      </c>
      <c r="G817" s="116" t="s">
        <v>962</v>
      </c>
      <c r="H817" s="116">
        <f t="shared" si="63"/>
        <v>2</v>
      </c>
      <c r="I817" s="116" t="s">
        <v>161</v>
      </c>
      <c r="J817" s="116" t="s">
        <v>231</v>
      </c>
      <c r="K817" s="116">
        <v>5</v>
      </c>
      <c r="L817" s="116"/>
      <c r="M817" s="116" t="s">
        <v>232</v>
      </c>
      <c r="N817" s="116" t="s">
        <v>317</v>
      </c>
      <c r="O817" s="116">
        <f t="shared" si="64"/>
        <v>2014</v>
      </c>
      <c r="P817" s="116">
        <f t="shared" si="65"/>
        <v>4</v>
      </c>
    </row>
    <row r="818" spans="1:16" x14ac:dyDescent="0.2">
      <c r="A818" s="116" t="str">
        <f t="shared" si="67"/>
        <v>Joy Mullin</v>
      </c>
      <c r="B818" s="120">
        <v>41846</v>
      </c>
      <c r="C818" s="116" t="s">
        <v>549</v>
      </c>
      <c r="D818" s="116" t="s">
        <v>606</v>
      </c>
      <c r="E818" s="116"/>
      <c r="F818" s="116" t="s">
        <v>313</v>
      </c>
      <c r="G818" s="116" t="s">
        <v>963</v>
      </c>
      <c r="H818" s="116">
        <f t="shared" si="63"/>
        <v>1</v>
      </c>
      <c r="I818" s="116" t="s">
        <v>161</v>
      </c>
      <c r="J818" s="116" t="s">
        <v>231</v>
      </c>
      <c r="K818" s="116"/>
      <c r="L818" s="116"/>
      <c r="M818" s="116" t="s">
        <v>232</v>
      </c>
      <c r="N818" s="116" t="s">
        <v>317</v>
      </c>
      <c r="O818" s="116">
        <f t="shared" si="64"/>
        <v>2014</v>
      </c>
      <c r="P818" s="116">
        <f t="shared" si="65"/>
        <v>7</v>
      </c>
    </row>
    <row r="819" spans="1:16" x14ac:dyDescent="0.2">
      <c r="A819" s="116" t="str">
        <f t="shared" si="67"/>
        <v>Joy Mullin</v>
      </c>
      <c r="B819" s="120">
        <v>42049</v>
      </c>
      <c r="C819" s="116" t="s">
        <v>553</v>
      </c>
      <c r="D819" s="116" t="s">
        <v>603</v>
      </c>
      <c r="E819" s="116"/>
      <c r="F819" s="116" t="s">
        <v>313</v>
      </c>
      <c r="G819" s="116" t="s">
        <v>963</v>
      </c>
      <c r="H819" s="116">
        <f t="shared" si="63"/>
        <v>2</v>
      </c>
      <c r="I819" s="116" t="s">
        <v>161</v>
      </c>
      <c r="J819" s="116" t="s">
        <v>231</v>
      </c>
      <c r="K819" s="116">
        <v>5</v>
      </c>
      <c r="L819" s="116"/>
      <c r="M819" s="116" t="s">
        <v>232</v>
      </c>
      <c r="N819" s="116" t="s">
        <v>200</v>
      </c>
      <c r="O819" s="116">
        <f t="shared" si="64"/>
        <v>2015</v>
      </c>
      <c r="P819" s="116">
        <f t="shared" si="65"/>
        <v>2</v>
      </c>
    </row>
    <row r="820" spans="1:16" x14ac:dyDescent="0.2">
      <c r="A820" s="116" t="str">
        <f t="shared" si="67"/>
        <v>Joy Mullin</v>
      </c>
      <c r="B820" s="120">
        <v>42091</v>
      </c>
      <c r="C820" s="116" t="s">
        <v>445</v>
      </c>
      <c r="D820" s="116" t="s">
        <v>395</v>
      </c>
      <c r="E820" s="116" t="s">
        <v>363</v>
      </c>
      <c r="F820" s="116" t="s">
        <v>363</v>
      </c>
      <c r="G820" s="116" t="s">
        <v>963</v>
      </c>
      <c r="H820" s="116">
        <f t="shared" si="63"/>
        <v>3</v>
      </c>
      <c r="I820" s="116" t="s">
        <v>161</v>
      </c>
      <c r="J820" s="116" t="s">
        <v>231</v>
      </c>
      <c r="K820" s="116">
        <v>5</v>
      </c>
      <c r="L820" s="116"/>
      <c r="M820" s="116" t="s">
        <v>232</v>
      </c>
      <c r="N820" s="116" t="s">
        <v>200</v>
      </c>
      <c r="O820" s="116">
        <f t="shared" si="64"/>
        <v>2015</v>
      </c>
      <c r="P820" s="116">
        <f t="shared" si="65"/>
        <v>3</v>
      </c>
    </row>
    <row r="821" spans="1:16" x14ac:dyDescent="0.2">
      <c r="A821" s="116" t="str">
        <f t="shared" si="67"/>
        <v>Joy Mullin</v>
      </c>
      <c r="B821" s="120">
        <v>41860</v>
      </c>
      <c r="C821" s="116" t="s">
        <v>476</v>
      </c>
      <c r="D821" s="116" t="s">
        <v>244</v>
      </c>
      <c r="E821" s="116"/>
      <c r="F821" s="116" t="s">
        <v>313</v>
      </c>
      <c r="G821" s="116" t="s">
        <v>964</v>
      </c>
      <c r="H821" s="116">
        <f t="shared" si="63"/>
        <v>1</v>
      </c>
      <c r="I821" s="116"/>
      <c r="J821" s="116" t="s">
        <v>115</v>
      </c>
      <c r="K821" s="116"/>
      <c r="L821" s="116"/>
      <c r="M821" s="116"/>
      <c r="N821" s="116"/>
      <c r="O821" s="116">
        <f t="shared" si="64"/>
        <v>2014</v>
      </c>
      <c r="P821" s="116">
        <f t="shared" si="65"/>
        <v>8</v>
      </c>
    </row>
    <row r="822" spans="1:16" x14ac:dyDescent="0.2">
      <c r="A822" s="116" t="str">
        <f t="shared" si="67"/>
        <v>Joy Mullin</v>
      </c>
      <c r="B822" s="120">
        <v>42070</v>
      </c>
      <c r="C822" s="116" t="s">
        <v>429</v>
      </c>
      <c r="D822" s="116" t="s">
        <v>518</v>
      </c>
      <c r="E822" s="116" t="s">
        <v>431</v>
      </c>
      <c r="F822" s="116" t="s">
        <v>313</v>
      </c>
      <c r="G822" s="116" t="s">
        <v>965</v>
      </c>
      <c r="H822" s="116">
        <f t="shared" si="63"/>
        <v>1</v>
      </c>
      <c r="I822" s="116" t="s">
        <v>161</v>
      </c>
      <c r="J822" s="116" t="s">
        <v>231</v>
      </c>
      <c r="K822" s="116">
        <v>5</v>
      </c>
      <c r="L822" s="116"/>
      <c r="M822" s="116" t="s">
        <v>232</v>
      </c>
      <c r="N822" s="116" t="s">
        <v>200</v>
      </c>
      <c r="O822" s="116">
        <f t="shared" si="64"/>
        <v>2015</v>
      </c>
      <c r="P822" s="116">
        <f t="shared" si="65"/>
        <v>3</v>
      </c>
    </row>
    <row r="823" spans="1:16" x14ac:dyDescent="0.2">
      <c r="A823" s="116" t="str">
        <f t="shared" si="67"/>
        <v>Joy Mullin</v>
      </c>
      <c r="B823" s="120">
        <v>42091</v>
      </c>
      <c r="C823" s="116" t="s">
        <v>445</v>
      </c>
      <c r="D823" s="116" t="s">
        <v>651</v>
      </c>
      <c r="E823" s="116" t="s">
        <v>312</v>
      </c>
      <c r="F823" s="116" t="s">
        <v>446</v>
      </c>
      <c r="G823" s="116" t="s">
        <v>966</v>
      </c>
      <c r="H823" s="116">
        <f t="shared" si="63"/>
        <v>1</v>
      </c>
      <c r="I823" s="116" t="s">
        <v>161</v>
      </c>
      <c r="J823" s="116" t="s">
        <v>231</v>
      </c>
      <c r="K823" s="116">
        <v>5</v>
      </c>
      <c r="L823" s="116"/>
      <c r="M823" s="116" t="s">
        <v>232</v>
      </c>
      <c r="N823" s="116" t="s">
        <v>200</v>
      </c>
      <c r="O823" s="116">
        <f t="shared" si="64"/>
        <v>2015</v>
      </c>
      <c r="P823" s="116">
        <f t="shared" si="65"/>
        <v>3</v>
      </c>
    </row>
    <row r="824" spans="1:16" x14ac:dyDescent="0.2">
      <c r="A824" s="116" t="str">
        <f t="shared" si="67"/>
        <v>Joy Mullin</v>
      </c>
      <c r="B824" s="120">
        <v>42070</v>
      </c>
      <c r="C824" s="116" t="s">
        <v>429</v>
      </c>
      <c r="D824" s="116" t="s">
        <v>967</v>
      </c>
      <c r="E824" s="116" t="s">
        <v>431</v>
      </c>
      <c r="F824" s="116" t="s">
        <v>313</v>
      </c>
      <c r="G824" s="116" t="s">
        <v>968</v>
      </c>
      <c r="H824" s="116">
        <f t="shared" si="63"/>
        <v>1</v>
      </c>
      <c r="I824" s="116" t="s">
        <v>161</v>
      </c>
      <c r="J824" s="116" t="s">
        <v>231</v>
      </c>
      <c r="K824" s="116">
        <v>5</v>
      </c>
      <c r="L824" s="116"/>
      <c r="M824" s="116" t="s">
        <v>232</v>
      </c>
      <c r="N824" s="116" t="s">
        <v>200</v>
      </c>
      <c r="O824" s="116">
        <f t="shared" si="64"/>
        <v>2015</v>
      </c>
      <c r="P824" s="116">
        <f t="shared" si="65"/>
        <v>3</v>
      </c>
    </row>
    <row r="825" spans="1:16" x14ac:dyDescent="0.2">
      <c r="A825" s="116" t="str">
        <f t="shared" si="67"/>
        <v>Joy Mullin</v>
      </c>
      <c r="B825" s="120">
        <v>42091</v>
      </c>
      <c r="C825" s="116" t="s">
        <v>445</v>
      </c>
      <c r="D825" s="116" t="s">
        <v>531</v>
      </c>
      <c r="E825" s="116" t="s">
        <v>312</v>
      </c>
      <c r="F825" s="116" t="s">
        <v>446</v>
      </c>
      <c r="G825" s="116" t="s">
        <v>969</v>
      </c>
      <c r="H825" s="116">
        <f t="shared" si="63"/>
        <v>1</v>
      </c>
      <c r="I825" s="116" t="s">
        <v>161</v>
      </c>
      <c r="J825" s="116" t="s">
        <v>231</v>
      </c>
      <c r="K825" s="116">
        <v>5</v>
      </c>
      <c r="L825" s="116"/>
      <c r="M825" s="116" t="s">
        <v>232</v>
      </c>
      <c r="N825" s="116" t="s">
        <v>200</v>
      </c>
      <c r="O825" s="116">
        <f t="shared" si="64"/>
        <v>2015</v>
      </c>
      <c r="P825" s="116">
        <f t="shared" si="65"/>
        <v>3</v>
      </c>
    </row>
    <row r="826" spans="1:16" x14ac:dyDescent="0.2">
      <c r="A826" s="116" t="str">
        <f t="shared" si="67"/>
        <v>Joy Mullin</v>
      </c>
      <c r="B826" s="120">
        <v>41860</v>
      </c>
      <c r="C826" s="116" t="s">
        <v>476</v>
      </c>
      <c r="D826" s="116" t="s">
        <v>244</v>
      </c>
      <c r="E826" s="116"/>
      <c r="F826" s="116" t="s">
        <v>313</v>
      </c>
      <c r="G826" s="116" t="s">
        <v>970</v>
      </c>
      <c r="H826" s="116">
        <f t="shared" si="63"/>
        <v>1</v>
      </c>
      <c r="I826" s="116"/>
      <c r="J826" s="116" t="s">
        <v>115</v>
      </c>
      <c r="K826" s="116"/>
      <c r="L826" s="116"/>
      <c r="M826" s="116"/>
      <c r="N826" s="116"/>
      <c r="O826" s="116">
        <f t="shared" si="64"/>
        <v>2014</v>
      </c>
      <c r="P826" s="116">
        <f t="shared" si="65"/>
        <v>8</v>
      </c>
    </row>
    <row r="827" spans="1:16" x14ac:dyDescent="0.2">
      <c r="A827" s="116" t="str">
        <f t="shared" si="67"/>
        <v>Joy Mullin</v>
      </c>
      <c r="B827" s="120">
        <v>42105</v>
      </c>
      <c r="C827" s="116" t="s">
        <v>513</v>
      </c>
      <c r="D827" s="116" t="s">
        <v>796</v>
      </c>
      <c r="E827" s="116"/>
      <c r="F827" s="116" t="s">
        <v>313</v>
      </c>
      <c r="G827" s="116" t="s">
        <v>970</v>
      </c>
      <c r="H827" s="116">
        <f t="shared" si="63"/>
        <v>2</v>
      </c>
      <c r="I827" s="116" t="s">
        <v>161</v>
      </c>
      <c r="J827" s="116" t="s">
        <v>231</v>
      </c>
      <c r="K827" s="116">
        <v>5</v>
      </c>
      <c r="L827" s="116"/>
      <c r="M827" s="116"/>
      <c r="N827" s="116" t="s">
        <v>200</v>
      </c>
      <c r="O827" s="116">
        <f t="shared" si="64"/>
        <v>2015</v>
      </c>
      <c r="P827" s="116">
        <f t="shared" si="65"/>
        <v>4</v>
      </c>
    </row>
    <row r="828" spans="1:16" x14ac:dyDescent="0.2">
      <c r="A828" s="116" t="str">
        <f t="shared" si="67"/>
        <v>Joy Mullin</v>
      </c>
      <c r="B828" s="120">
        <v>41601</v>
      </c>
      <c r="C828" s="116" t="s">
        <v>701</v>
      </c>
      <c r="D828" s="116" t="s">
        <v>244</v>
      </c>
      <c r="E828" s="116"/>
      <c r="F828" s="116" t="s">
        <v>930</v>
      </c>
      <c r="G828" s="116" t="s">
        <v>971</v>
      </c>
      <c r="H828" s="116">
        <f t="shared" si="63"/>
        <v>1</v>
      </c>
      <c r="I828" s="116"/>
      <c r="J828" s="116" t="s">
        <v>115</v>
      </c>
      <c r="K828" s="116"/>
      <c r="L828" s="116"/>
      <c r="M828" s="116" t="s">
        <v>232</v>
      </c>
      <c r="N828" s="116" t="s">
        <v>317</v>
      </c>
      <c r="O828" s="116">
        <f t="shared" si="64"/>
        <v>2013</v>
      </c>
      <c r="P828" s="116">
        <f t="shared" si="65"/>
        <v>11</v>
      </c>
    </row>
    <row r="829" spans="1:16" x14ac:dyDescent="0.2">
      <c r="A829" s="116" t="str">
        <f t="shared" si="67"/>
        <v>Joy Mullin</v>
      </c>
      <c r="B829" s="120">
        <v>41854</v>
      </c>
      <c r="C829" s="116" t="s">
        <v>371</v>
      </c>
      <c r="D829" s="116" t="s">
        <v>377</v>
      </c>
      <c r="E829" s="116"/>
      <c r="F829" s="116" t="s">
        <v>475</v>
      </c>
      <c r="G829" s="116" t="s">
        <v>972</v>
      </c>
      <c r="H829" s="116">
        <f t="shared" si="63"/>
        <v>1</v>
      </c>
      <c r="I829" s="116"/>
      <c r="J829" s="116" t="s">
        <v>115</v>
      </c>
      <c r="K829" s="116"/>
      <c r="L829" s="116"/>
      <c r="M829" s="116"/>
      <c r="N829" s="116"/>
      <c r="O829" s="116">
        <f t="shared" si="64"/>
        <v>2014</v>
      </c>
      <c r="P829" s="116">
        <f t="shared" si="65"/>
        <v>8</v>
      </c>
    </row>
    <row r="830" spans="1:16" x14ac:dyDescent="0.2">
      <c r="A830" s="116" t="str">
        <f t="shared" si="67"/>
        <v>Joy Mullin</v>
      </c>
      <c r="B830" s="120">
        <v>41965</v>
      </c>
      <c r="C830" s="116" t="s">
        <v>520</v>
      </c>
      <c r="D830" s="116" t="s">
        <v>783</v>
      </c>
      <c r="E830" s="116" t="s">
        <v>313</v>
      </c>
      <c r="F830" s="116" t="s">
        <v>313</v>
      </c>
      <c r="G830" s="116" t="s">
        <v>973</v>
      </c>
      <c r="H830" s="116">
        <f t="shared" si="63"/>
        <v>1</v>
      </c>
      <c r="I830" s="116" t="s">
        <v>161</v>
      </c>
      <c r="J830" s="116" t="s">
        <v>231</v>
      </c>
      <c r="K830" s="116">
        <v>5</v>
      </c>
      <c r="L830" s="116"/>
      <c r="M830" s="116" t="s">
        <v>232</v>
      </c>
      <c r="N830" s="116" t="s">
        <v>317</v>
      </c>
      <c r="O830" s="116">
        <f t="shared" si="64"/>
        <v>2014</v>
      </c>
      <c r="P830" s="116">
        <f t="shared" si="65"/>
        <v>11</v>
      </c>
    </row>
    <row r="831" spans="1:16" x14ac:dyDescent="0.2">
      <c r="A831" s="116" t="str">
        <f t="shared" si="67"/>
        <v>Joy Mullin</v>
      </c>
      <c r="B831" s="120">
        <v>42091</v>
      </c>
      <c r="C831" s="116" t="s">
        <v>445</v>
      </c>
      <c r="D831" s="116" t="s">
        <v>640</v>
      </c>
      <c r="E831" s="116" t="s">
        <v>312</v>
      </c>
      <c r="F831" s="116" t="s">
        <v>446</v>
      </c>
      <c r="G831" s="116" t="s">
        <v>973</v>
      </c>
      <c r="H831" s="116">
        <f t="shared" si="63"/>
        <v>2</v>
      </c>
      <c r="I831" s="116" t="s">
        <v>161</v>
      </c>
      <c r="J831" s="116" t="s">
        <v>231</v>
      </c>
      <c r="K831" s="116">
        <v>5</v>
      </c>
      <c r="L831" s="116"/>
      <c r="M831" s="116" t="s">
        <v>232</v>
      </c>
      <c r="N831" s="116" t="s">
        <v>200</v>
      </c>
      <c r="O831" s="116">
        <f t="shared" si="64"/>
        <v>2015</v>
      </c>
      <c r="P831" s="116">
        <f t="shared" si="65"/>
        <v>3</v>
      </c>
    </row>
    <row r="832" spans="1:16" x14ac:dyDescent="0.2">
      <c r="A832" s="116" t="str">
        <f t="shared" si="67"/>
        <v>Joy Mullin</v>
      </c>
      <c r="B832" s="117">
        <v>42387</v>
      </c>
      <c r="C832" t="s">
        <v>532</v>
      </c>
      <c r="D832" t="s">
        <v>1679</v>
      </c>
      <c r="F832" t="s">
        <v>313</v>
      </c>
      <c r="G832" t="s">
        <v>1680</v>
      </c>
      <c r="H832" s="116">
        <f t="shared" si="63"/>
        <v>1</v>
      </c>
      <c r="I832" t="s">
        <v>161</v>
      </c>
      <c r="J832" t="s">
        <v>231</v>
      </c>
      <c r="O832" s="116">
        <f t="shared" si="64"/>
        <v>2016</v>
      </c>
      <c r="P832" s="116">
        <f t="shared" si="65"/>
        <v>1</v>
      </c>
    </row>
    <row r="833" spans="1:16" x14ac:dyDescent="0.2">
      <c r="A833" s="116" t="str">
        <f t="shared" si="67"/>
        <v>Joy Mullin</v>
      </c>
      <c r="B833" s="117">
        <v>42574</v>
      </c>
      <c r="C833" t="s">
        <v>562</v>
      </c>
      <c r="D833" t="s">
        <v>1914</v>
      </c>
      <c r="E833" t="s">
        <v>312</v>
      </c>
      <c r="F833" t="s">
        <v>313</v>
      </c>
      <c r="G833" t="s">
        <v>1915</v>
      </c>
      <c r="H833" s="116">
        <f t="shared" si="63"/>
        <v>2</v>
      </c>
      <c r="I833" t="s">
        <v>161</v>
      </c>
      <c r="J833" t="s">
        <v>231</v>
      </c>
      <c r="M833" t="s">
        <v>232</v>
      </c>
      <c r="N833" t="s">
        <v>200</v>
      </c>
      <c r="O833" s="116">
        <f t="shared" si="64"/>
        <v>2016</v>
      </c>
      <c r="P833" s="116">
        <f t="shared" si="65"/>
        <v>7</v>
      </c>
    </row>
    <row r="834" spans="1:16" x14ac:dyDescent="0.2">
      <c r="A834" s="116" t="str">
        <f t="shared" si="67"/>
        <v>Joy Mullin</v>
      </c>
      <c r="B834" s="120">
        <v>41482</v>
      </c>
      <c r="C834" s="116" t="s">
        <v>399</v>
      </c>
      <c r="D834" s="116" t="s">
        <v>397</v>
      </c>
      <c r="E834" s="116" t="s">
        <v>401</v>
      </c>
      <c r="F834" s="116" t="s">
        <v>313</v>
      </c>
      <c r="G834" s="116" t="s">
        <v>974</v>
      </c>
      <c r="H834" s="116">
        <f t="shared" ref="H834:H897" si="68">IF(TRIM(G834)=TRIM(G833),H833+1,1)</f>
        <v>1</v>
      </c>
      <c r="I834" s="116" t="s">
        <v>161</v>
      </c>
      <c r="J834" s="116" t="s">
        <v>231</v>
      </c>
      <c r="K834" s="116">
        <v>5</v>
      </c>
      <c r="L834" s="116"/>
      <c r="M834" s="116" t="s">
        <v>232</v>
      </c>
      <c r="N834" s="116" t="s">
        <v>317</v>
      </c>
      <c r="O834" s="116">
        <f t="shared" ref="O834:O897" si="69">YEAR(B834)</f>
        <v>2013</v>
      </c>
      <c r="P834" s="116">
        <f t="shared" ref="P834:P897" si="70">MONTH(B834)</f>
        <v>7</v>
      </c>
    </row>
    <row r="835" spans="1:16" x14ac:dyDescent="0.2">
      <c r="A835" s="116" t="str">
        <f t="shared" si="67"/>
        <v>Joy Mullin</v>
      </c>
      <c r="B835" s="120">
        <v>41944</v>
      </c>
      <c r="C835" s="116" t="s">
        <v>310</v>
      </c>
      <c r="D835" s="116" t="s">
        <v>527</v>
      </c>
      <c r="E835" s="116" t="s">
        <v>528</v>
      </c>
      <c r="F835" s="116" t="s">
        <v>529</v>
      </c>
      <c r="G835" s="116" t="s">
        <v>975</v>
      </c>
      <c r="H835" s="116">
        <f t="shared" si="68"/>
        <v>1</v>
      </c>
      <c r="I835" s="116" t="s">
        <v>161</v>
      </c>
      <c r="J835" s="116" t="s">
        <v>231</v>
      </c>
      <c r="K835" s="116">
        <v>5</v>
      </c>
      <c r="L835" s="116"/>
      <c r="M835" s="116" t="s">
        <v>232</v>
      </c>
      <c r="N835" s="116" t="s">
        <v>317</v>
      </c>
      <c r="O835" s="116">
        <f t="shared" si="69"/>
        <v>2014</v>
      </c>
      <c r="P835" s="116">
        <f t="shared" si="70"/>
        <v>11</v>
      </c>
    </row>
    <row r="836" spans="1:16" x14ac:dyDescent="0.2">
      <c r="A836" s="116" t="str">
        <f t="shared" si="67"/>
        <v>Joy Mullin</v>
      </c>
      <c r="B836" s="120">
        <v>41972</v>
      </c>
      <c r="C836" s="116" t="s">
        <v>336</v>
      </c>
      <c r="D836" s="116" t="s">
        <v>337</v>
      </c>
      <c r="E836" s="116" t="s">
        <v>338</v>
      </c>
      <c r="F836" s="116" t="s">
        <v>313</v>
      </c>
      <c r="G836" s="116" t="s">
        <v>975</v>
      </c>
      <c r="H836" s="116">
        <f t="shared" si="68"/>
        <v>2</v>
      </c>
      <c r="I836" s="116" t="s">
        <v>161</v>
      </c>
      <c r="J836" s="116" t="s">
        <v>231</v>
      </c>
      <c r="K836" s="116">
        <v>5</v>
      </c>
      <c r="L836" s="116"/>
      <c r="M836" s="116" t="s">
        <v>232</v>
      </c>
      <c r="N836" s="116" t="s">
        <v>317</v>
      </c>
      <c r="O836" s="116">
        <f t="shared" si="69"/>
        <v>2014</v>
      </c>
      <c r="P836" s="116">
        <f t="shared" si="70"/>
        <v>11</v>
      </c>
    </row>
    <row r="837" spans="1:16" x14ac:dyDescent="0.2">
      <c r="A837" s="116" t="str">
        <f t="shared" si="67"/>
        <v>Joy Mullin</v>
      </c>
      <c r="B837" s="120">
        <v>41930</v>
      </c>
      <c r="C837" s="116" t="s">
        <v>541</v>
      </c>
      <c r="D837" s="116" t="s">
        <v>662</v>
      </c>
      <c r="E837" s="116" t="s">
        <v>312</v>
      </c>
      <c r="F837" s="116" t="s">
        <v>313</v>
      </c>
      <c r="G837" s="116" t="s">
        <v>976</v>
      </c>
      <c r="H837" s="116">
        <f t="shared" si="68"/>
        <v>1</v>
      </c>
      <c r="I837" s="116" t="s">
        <v>161</v>
      </c>
      <c r="J837" s="116" t="s">
        <v>231</v>
      </c>
      <c r="K837" s="116">
        <v>5</v>
      </c>
      <c r="L837" s="116" t="s">
        <v>349</v>
      </c>
      <c r="M837" s="116" t="s">
        <v>232</v>
      </c>
      <c r="N837" s="116" t="s">
        <v>317</v>
      </c>
      <c r="O837" s="116">
        <f t="shared" si="69"/>
        <v>2014</v>
      </c>
      <c r="P837" s="116">
        <f t="shared" si="70"/>
        <v>10</v>
      </c>
    </row>
    <row r="838" spans="1:16" x14ac:dyDescent="0.2">
      <c r="A838" s="116" t="str">
        <f t="shared" si="67"/>
        <v>Joy Mullin</v>
      </c>
      <c r="B838" s="120">
        <v>41944</v>
      </c>
      <c r="C838" s="116" t="s">
        <v>310</v>
      </c>
      <c r="D838" s="116" t="s">
        <v>579</v>
      </c>
      <c r="E838" s="116" t="s">
        <v>528</v>
      </c>
      <c r="F838" s="116" t="s">
        <v>529</v>
      </c>
      <c r="G838" s="116" t="s">
        <v>977</v>
      </c>
      <c r="H838" s="116">
        <f t="shared" si="68"/>
        <v>1</v>
      </c>
      <c r="I838" s="116" t="s">
        <v>161</v>
      </c>
      <c r="J838" s="116" t="s">
        <v>231</v>
      </c>
      <c r="K838" s="116">
        <v>5</v>
      </c>
      <c r="L838" s="116"/>
      <c r="M838" s="116" t="s">
        <v>232</v>
      </c>
      <c r="N838" s="116" t="s">
        <v>317</v>
      </c>
      <c r="O838" s="116">
        <f t="shared" si="69"/>
        <v>2014</v>
      </c>
      <c r="P838" s="116">
        <f t="shared" si="70"/>
        <v>11</v>
      </c>
    </row>
    <row r="839" spans="1:16" x14ac:dyDescent="0.2">
      <c r="A839" s="116" t="str">
        <f t="shared" si="67"/>
        <v>Joy Mullin</v>
      </c>
      <c r="B839" s="120">
        <v>41811</v>
      </c>
      <c r="C839" s="116" t="s">
        <v>470</v>
      </c>
      <c r="D839" s="116" t="s">
        <v>471</v>
      </c>
      <c r="E839" s="116" t="s">
        <v>338</v>
      </c>
      <c r="F839" s="116" t="s">
        <v>313</v>
      </c>
      <c r="G839" s="116" t="s">
        <v>978</v>
      </c>
      <c r="H839" s="116">
        <f t="shared" si="68"/>
        <v>1</v>
      </c>
      <c r="I839" s="116" t="s">
        <v>161</v>
      </c>
      <c r="J839" s="116" t="s">
        <v>231</v>
      </c>
      <c r="K839" s="116">
        <v>5</v>
      </c>
      <c r="L839" s="116"/>
      <c r="M839" s="116" t="s">
        <v>232</v>
      </c>
      <c r="N839" s="116" t="s">
        <v>317</v>
      </c>
      <c r="O839" s="116">
        <f t="shared" si="69"/>
        <v>2014</v>
      </c>
      <c r="P839" s="116">
        <f t="shared" si="70"/>
        <v>6</v>
      </c>
    </row>
    <row r="840" spans="1:16" x14ac:dyDescent="0.2">
      <c r="A840" s="116" t="str">
        <f t="shared" si="67"/>
        <v>Joy Mullin</v>
      </c>
      <c r="B840" s="120">
        <v>41846</v>
      </c>
      <c r="C840" s="116" t="s">
        <v>549</v>
      </c>
      <c r="D840" s="116" t="s">
        <v>606</v>
      </c>
      <c r="E840" s="116"/>
      <c r="F840" s="116" t="s">
        <v>313</v>
      </c>
      <c r="G840" s="116" t="s">
        <v>978</v>
      </c>
      <c r="H840" s="116">
        <f t="shared" si="68"/>
        <v>2</v>
      </c>
      <c r="I840" s="116" t="s">
        <v>161</v>
      </c>
      <c r="J840" s="116" t="s">
        <v>231</v>
      </c>
      <c r="K840" s="116"/>
      <c r="L840" s="116"/>
      <c r="M840" s="116" t="s">
        <v>232</v>
      </c>
      <c r="N840" s="116" t="s">
        <v>317</v>
      </c>
      <c r="O840" s="116">
        <f t="shared" si="69"/>
        <v>2014</v>
      </c>
      <c r="P840" s="116">
        <f t="shared" si="70"/>
        <v>7</v>
      </c>
    </row>
    <row r="841" spans="1:16" x14ac:dyDescent="0.2">
      <c r="A841" s="116" t="str">
        <f t="shared" ref="A841:A872" si="71">IF(I841="",TRIM(J841),CONCATENATE(TRIM(J841)," ",TRIM(I841)))</f>
        <v>Joy Mullin</v>
      </c>
      <c r="B841" s="120">
        <v>41854</v>
      </c>
      <c r="C841" s="116" t="s">
        <v>371</v>
      </c>
      <c r="D841" s="116" t="s">
        <v>377</v>
      </c>
      <c r="E841" s="116"/>
      <c r="F841" s="116" t="s">
        <v>373</v>
      </c>
      <c r="G841" s="116" t="s">
        <v>978</v>
      </c>
      <c r="H841" s="116">
        <f t="shared" si="68"/>
        <v>3</v>
      </c>
      <c r="I841" s="116"/>
      <c r="J841" s="116" t="s">
        <v>115</v>
      </c>
      <c r="K841" s="116"/>
      <c r="L841" s="116"/>
      <c r="M841" s="116"/>
      <c r="N841" s="116"/>
      <c r="O841" s="116">
        <f t="shared" si="69"/>
        <v>2014</v>
      </c>
      <c r="P841" s="116">
        <f t="shared" si="70"/>
        <v>8</v>
      </c>
    </row>
    <row r="842" spans="1:16" x14ac:dyDescent="0.2">
      <c r="A842" s="116" t="str">
        <f t="shared" si="71"/>
        <v>Joy Mullin</v>
      </c>
      <c r="B842" s="120">
        <v>41818</v>
      </c>
      <c r="C842" s="116" t="s">
        <v>562</v>
      </c>
      <c r="D842" s="116" t="s">
        <v>395</v>
      </c>
      <c r="E842" s="116" t="s">
        <v>564</v>
      </c>
      <c r="F842" s="116" t="s">
        <v>313</v>
      </c>
      <c r="G842" s="116" t="s">
        <v>979</v>
      </c>
      <c r="H842" s="116">
        <f t="shared" si="68"/>
        <v>1</v>
      </c>
      <c r="I842" s="116" t="s">
        <v>161</v>
      </c>
      <c r="J842" s="116" t="s">
        <v>231</v>
      </c>
      <c r="K842" s="116">
        <v>5</v>
      </c>
      <c r="L842" s="116"/>
      <c r="M842" s="116" t="s">
        <v>232</v>
      </c>
      <c r="N842" s="116" t="s">
        <v>317</v>
      </c>
      <c r="O842" s="116">
        <f t="shared" si="69"/>
        <v>2014</v>
      </c>
      <c r="P842" s="116">
        <f t="shared" si="70"/>
        <v>6</v>
      </c>
    </row>
    <row r="843" spans="1:16" x14ac:dyDescent="0.2">
      <c r="A843" s="116" t="str">
        <f t="shared" si="71"/>
        <v>Joy Mullin</v>
      </c>
      <c r="B843" s="120">
        <v>42140</v>
      </c>
      <c r="C843" s="116" t="s">
        <v>450</v>
      </c>
      <c r="D843" s="116" t="s">
        <v>809</v>
      </c>
      <c r="E843" s="116" t="s">
        <v>583</v>
      </c>
      <c r="F843" s="116" t="s">
        <v>343</v>
      </c>
      <c r="G843" s="116" t="s">
        <v>980</v>
      </c>
      <c r="H843" s="116">
        <f t="shared" si="68"/>
        <v>1</v>
      </c>
      <c r="I843" s="116" t="s">
        <v>161</v>
      </c>
      <c r="J843" s="116" t="s">
        <v>231</v>
      </c>
      <c r="K843" s="116">
        <v>5</v>
      </c>
      <c r="L843" s="116"/>
      <c r="M843" s="116" t="s">
        <v>232</v>
      </c>
      <c r="N843" s="116" t="s">
        <v>200</v>
      </c>
      <c r="O843" s="116">
        <f t="shared" si="69"/>
        <v>2015</v>
      </c>
      <c r="P843" s="116">
        <f t="shared" si="70"/>
        <v>5</v>
      </c>
    </row>
    <row r="844" spans="1:16" x14ac:dyDescent="0.2">
      <c r="A844" s="116" t="str">
        <f t="shared" si="71"/>
        <v>Joy Mullin</v>
      </c>
      <c r="B844" s="120">
        <v>41729</v>
      </c>
      <c r="C844" s="116" t="s">
        <v>410</v>
      </c>
      <c r="D844" s="116" t="s">
        <v>981</v>
      </c>
      <c r="E844" s="116" t="s">
        <v>312</v>
      </c>
      <c r="F844" s="116" t="s">
        <v>313</v>
      </c>
      <c r="G844" s="116" t="s">
        <v>982</v>
      </c>
      <c r="H844" s="116">
        <f t="shared" si="68"/>
        <v>1</v>
      </c>
      <c r="I844" s="116" t="s">
        <v>161</v>
      </c>
      <c r="J844" s="116" t="s">
        <v>231</v>
      </c>
      <c r="K844" s="116">
        <v>5</v>
      </c>
      <c r="L844" s="116"/>
      <c r="M844" s="116" t="s">
        <v>232</v>
      </c>
      <c r="N844" s="116" t="s">
        <v>317</v>
      </c>
      <c r="O844" s="116">
        <f t="shared" si="69"/>
        <v>2014</v>
      </c>
      <c r="P844" s="116">
        <f t="shared" si="70"/>
        <v>3</v>
      </c>
    </row>
    <row r="845" spans="1:16" x14ac:dyDescent="0.2">
      <c r="A845" s="116" t="str">
        <f t="shared" si="71"/>
        <v>Joy Mullin</v>
      </c>
      <c r="B845" s="120">
        <v>41930</v>
      </c>
      <c r="C845" s="116" t="s">
        <v>541</v>
      </c>
      <c r="D845" s="116" t="s">
        <v>642</v>
      </c>
      <c r="E845" s="116" t="s">
        <v>312</v>
      </c>
      <c r="F845" s="116" t="s">
        <v>313</v>
      </c>
      <c r="G845" s="116" t="s">
        <v>983</v>
      </c>
      <c r="H845" s="116">
        <f t="shared" si="68"/>
        <v>1</v>
      </c>
      <c r="I845" s="116" t="s">
        <v>161</v>
      </c>
      <c r="J845" s="116" t="s">
        <v>231</v>
      </c>
      <c r="K845" s="116">
        <v>5</v>
      </c>
      <c r="L845" s="116" t="s">
        <v>349</v>
      </c>
      <c r="M845" s="116" t="s">
        <v>232</v>
      </c>
      <c r="N845" s="116" t="s">
        <v>317</v>
      </c>
      <c r="O845" s="116">
        <f t="shared" si="69"/>
        <v>2014</v>
      </c>
      <c r="P845" s="116">
        <f t="shared" si="70"/>
        <v>10</v>
      </c>
    </row>
    <row r="846" spans="1:16" x14ac:dyDescent="0.2">
      <c r="A846" s="116" t="str">
        <f t="shared" si="71"/>
        <v>Joy Mullin</v>
      </c>
      <c r="B846" s="120">
        <v>41755</v>
      </c>
      <c r="C846" s="116" t="s">
        <v>572</v>
      </c>
      <c r="D846" s="116" t="s">
        <v>664</v>
      </c>
      <c r="E846" s="116"/>
      <c r="F846" s="116" t="s">
        <v>574</v>
      </c>
      <c r="G846" s="116" t="s">
        <v>984</v>
      </c>
      <c r="H846" s="116">
        <f t="shared" si="68"/>
        <v>1</v>
      </c>
      <c r="I846" s="116"/>
      <c r="J846" s="116" t="s">
        <v>115</v>
      </c>
      <c r="K846" s="116"/>
      <c r="L846" s="116"/>
      <c r="M846" s="116"/>
      <c r="N846" s="116" t="s">
        <v>317</v>
      </c>
      <c r="O846" s="116">
        <f t="shared" si="69"/>
        <v>2014</v>
      </c>
      <c r="P846" s="116">
        <f t="shared" si="70"/>
        <v>4</v>
      </c>
    </row>
    <row r="847" spans="1:16" x14ac:dyDescent="0.2">
      <c r="A847" s="116" t="str">
        <f t="shared" si="71"/>
        <v>Joy Mullin</v>
      </c>
      <c r="B847" s="120">
        <v>41818</v>
      </c>
      <c r="C847" s="116" t="s">
        <v>562</v>
      </c>
      <c r="D847" s="116" t="s">
        <v>636</v>
      </c>
      <c r="E847" s="116" t="s">
        <v>564</v>
      </c>
      <c r="F847" s="116" t="s">
        <v>313</v>
      </c>
      <c r="G847" s="116" t="s">
        <v>984</v>
      </c>
      <c r="H847" s="116">
        <f t="shared" si="68"/>
        <v>2</v>
      </c>
      <c r="I847" s="116" t="s">
        <v>161</v>
      </c>
      <c r="J847" s="116" t="s">
        <v>231</v>
      </c>
      <c r="K847" s="116">
        <v>5</v>
      </c>
      <c r="L847" s="116"/>
      <c r="M847" s="116" t="s">
        <v>232</v>
      </c>
      <c r="N847" s="116" t="s">
        <v>317</v>
      </c>
      <c r="O847" s="116">
        <f t="shared" si="69"/>
        <v>2014</v>
      </c>
      <c r="P847" s="116">
        <f t="shared" si="70"/>
        <v>6</v>
      </c>
    </row>
    <row r="848" spans="1:16" x14ac:dyDescent="0.2">
      <c r="A848" s="116" t="str">
        <f t="shared" si="71"/>
        <v>Joy Mullin</v>
      </c>
      <c r="B848" s="120">
        <v>41965</v>
      </c>
      <c r="C848" s="116" t="s">
        <v>520</v>
      </c>
      <c r="D848" s="116" t="s">
        <v>521</v>
      </c>
      <c r="E848" s="116" t="s">
        <v>313</v>
      </c>
      <c r="F848" s="116" t="s">
        <v>313</v>
      </c>
      <c r="G848" s="116" t="s">
        <v>984</v>
      </c>
      <c r="H848" s="116">
        <f t="shared" si="68"/>
        <v>3</v>
      </c>
      <c r="I848" s="116" t="s">
        <v>161</v>
      </c>
      <c r="J848" s="116" t="s">
        <v>231</v>
      </c>
      <c r="K848" s="116">
        <v>5</v>
      </c>
      <c r="L848" s="116"/>
      <c r="M848" s="116" t="s">
        <v>232</v>
      </c>
      <c r="N848" s="116" t="s">
        <v>317</v>
      </c>
      <c r="O848" s="116">
        <f t="shared" si="69"/>
        <v>2014</v>
      </c>
      <c r="P848" s="116">
        <f t="shared" si="70"/>
        <v>11</v>
      </c>
    </row>
    <row r="849" spans="1:16" x14ac:dyDescent="0.2">
      <c r="A849" s="116" t="str">
        <f t="shared" si="71"/>
        <v>Joy Mullin</v>
      </c>
      <c r="B849" s="120">
        <v>41909</v>
      </c>
      <c r="C849" s="120" t="s">
        <v>505</v>
      </c>
      <c r="D849" s="116" t="s">
        <v>657</v>
      </c>
      <c r="E849" s="116"/>
      <c r="F849" s="116" t="s">
        <v>313</v>
      </c>
      <c r="G849" s="116" t="s">
        <v>985</v>
      </c>
      <c r="H849" s="116">
        <f t="shared" si="68"/>
        <v>1</v>
      </c>
      <c r="I849" s="116" t="s">
        <v>161</v>
      </c>
      <c r="J849" s="116" t="s">
        <v>231</v>
      </c>
      <c r="K849" s="116"/>
      <c r="L849" s="116"/>
      <c r="M849" s="116" t="s">
        <v>232</v>
      </c>
      <c r="N849" s="116" t="s">
        <v>317</v>
      </c>
      <c r="O849" s="116">
        <f t="shared" si="69"/>
        <v>2014</v>
      </c>
      <c r="P849" s="116">
        <f t="shared" si="70"/>
        <v>9</v>
      </c>
    </row>
    <row r="850" spans="1:16" x14ac:dyDescent="0.2">
      <c r="A850" s="116" t="str">
        <f t="shared" si="71"/>
        <v>Joy Mullin</v>
      </c>
      <c r="B850" s="120">
        <v>41923</v>
      </c>
      <c r="C850" s="116" t="s">
        <v>687</v>
      </c>
      <c r="D850" s="116" t="s">
        <v>986</v>
      </c>
      <c r="E850" s="116" t="s">
        <v>312</v>
      </c>
      <c r="F850" s="116" t="s">
        <v>313</v>
      </c>
      <c r="G850" s="116" t="s">
        <v>987</v>
      </c>
      <c r="H850" s="116">
        <f t="shared" si="68"/>
        <v>1</v>
      </c>
      <c r="I850" s="116" t="s">
        <v>161</v>
      </c>
      <c r="J850" s="116" t="s">
        <v>231</v>
      </c>
      <c r="K850" s="116">
        <v>5</v>
      </c>
      <c r="L850" s="116"/>
      <c r="M850" s="116" t="s">
        <v>232</v>
      </c>
      <c r="N850" s="116" t="s">
        <v>317</v>
      </c>
      <c r="O850" s="116">
        <f t="shared" si="69"/>
        <v>2014</v>
      </c>
      <c r="P850" s="116">
        <f t="shared" si="70"/>
        <v>10</v>
      </c>
    </row>
    <row r="851" spans="1:16" x14ac:dyDescent="0.2">
      <c r="A851" s="116" t="str">
        <f t="shared" si="71"/>
        <v>Joy Mullin</v>
      </c>
      <c r="B851" s="120">
        <v>41854</v>
      </c>
      <c r="C851" s="116" t="s">
        <v>371</v>
      </c>
      <c r="D851" s="116" t="s">
        <v>372</v>
      </c>
      <c r="E851" s="116"/>
      <c r="F851" s="116" t="s">
        <v>373</v>
      </c>
      <c r="G851" s="116" t="s">
        <v>988</v>
      </c>
      <c r="H851" s="116">
        <f t="shared" si="68"/>
        <v>1</v>
      </c>
      <c r="I851" s="116"/>
      <c r="J851" s="116" t="s">
        <v>115</v>
      </c>
      <c r="K851" s="116"/>
      <c r="L851" s="116"/>
      <c r="M851" s="116"/>
      <c r="N851" s="116"/>
      <c r="O851" s="116">
        <f t="shared" si="69"/>
        <v>2014</v>
      </c>
      <c r="P851" s="116">
        <f t="shared" si="70"/>
        <v>8</v>
      </c>
    </row>
    <row r="852" spans="1:16" x14ac:dyDescent="0.2">
      <c r="A852" s="116" t="str">
        <f t="shared" si="71"/>
        <v>Joy Mullin</v>
      </c>
      <c r="B852" s="120">
        <v>41909</v>
      </c>
      <c r="C852" s="120" t="s">
        <v>505</v>
      </c>
      <c r="D852" s="116" t="s">
        <v>873</v>
      </c>
      <c r="E852" s="116"/>
      <c r="F852" s="116" t="s">
        <v>313</v>
      </c>
      <c r="G852" s="116" t="s">
        <v>989</v>
      </c>
      <c r="H852" s="116">
        <f t="shared" si="68"/>
        <v>1</v>
      </c>
      <c r="I852" s="116" t="s">
        <v>161</v>
      </c>
      <c r="J852" s="116" t="s">
        <v>231</v>
      </c>
      <c r="K852" s="116"/>
      <c r="L852" s="116"/>
      <c r="M852" s="116" t="s">
        <v>232</v>
      </c>
      <c r="N852" s="116" t="s">
        <v>317</v>
      </c>
      <c r="O852" s="116">
        <f t="shared" si="69"/>
        <v>2014</v>
      </c>
      <c r="P852" s="116">
        <f t="shared" si="70"/>
        <v>9</v>
      </c>
    </row>
    <row r="853" spans="1:16" x14ac:dyDescent="0.2">
      <c r="A853" s="116" t="str">
        <f t="shared" si="71"/>
        <v>Joy Mullin</v>
      </c>
      <c r="B853" s="120">
        <v>41916</v>
      </c>
      <c r="C853" s="116" t="s">
        <v>535</v>
      </c>
      <c r="D853" s="116" t="s">
        <v>614</v>
      </c>
      <c r="E853" s="116"/>
      <c r="F853" s="116" t="s">
        <v>313</v>
      </c>
      <c r="G853" s="116" t="s">
        <v>989</v>
      </c>
      <c r="H853" s="116">
        <f t="shared" si="68"/>
        <v>2</v>
      </c>
      <c r="I853" s="116" t="s">
        <v>161</v>
      </c>
      <c r="J853" s="116" t="s">
        <v>231</v>
      </c>
      <c r="K853" s="116"/>
      <c r="L853" s="116"/>
      <c r="M853" s="116" t="s">
        <v>232</v>
      </c>
      <c r="N853" s="116" t="s">
        <v>317</v>
      </c>
      <c r="O853" s="116">
        <f t="shared" si="69"/>
        <v>2014</v>
      </c>
      <c r="P853" s="116">
        <f t="shared" si="70"/>
        <v>10</v>
      </c>
    </row>
    <row r="854" spans="1:16" x14ac:dyDescent="0.2">
      <c r="A854" s="116" t="str">
        <f t="shared" si="71"/>
        <v>Joy Mullin</v>
      </c>
      <c r="B854" s="120">
        <v>41944</v>
      </c>
      <c r="C854" s="116" t="s">
        <v>310</v>
      </c>
      <c r="D854" s="116" t="s">
        <v>628</v>
      </c>
      <c r="E854" s="116" t="s">
        <v>528</v>
      </c>
      <c r="F854" s="116" t="s">
        <v>529</v>
      </c>
      <c r="G854" s="116" t="s">
        <v>989</v>
      </c>
      <c r="H854" s="116">
        <f t="shared" si="68"/>
        <v>3</v>
      </c>
      <c r="I854" s="116" t="s">
        <v>161</v>
      </c>
      <c r="J854" s="116" t="s">
        <v>231</v>
      </c>
      <c r="K854" s="116">
        <v>5</v>
      </c>
      <c r="L854" s="116"/>
      <c r="M854" s="116" t="s">
        <v>232</v>
      </c>
      <c r="N854" s="116" t="s">
        <v>317</v>
      </c>
      <c r="O854" s="116">
        <f t="shared" si="69"/>
        <v>2014</v>
      </c>
      <c r="P854" s="116">
        <f t="shared" si="70"/>
        <v>11</v>
      </c>
    </row>
    <row r="855" spans="1:16" x14ac:dyDescent="0.2">
      <c r="A855" s="116" t="str">
        <f t="shared" si="71"/>
        <v>Joy Mullin</v>
      </c>
      <c r="B855" s="120">
        <v>41965</v>
      </c>
      <c r="C855" s="116" t="s">
        <v>520</v>
      </c>
      <c r="D855" s="116" t="s">
        <v>521</v>
      </c>
      <c r="E855" s="116" t="s">
        <v>313</v>
      </c>
      <c r="F855" s="116" t="s">
        <v>313</v>
      </c>
      <c r="G855" s="116" t="s">
        <v>990</v>
      </c>
      <c r="H855" s="116">
        <f t="shared" si="68"/>
        <v>1</v>
      </c>
      <c r="I855" s="116" t="s">
        <v>161</v>
      </c>
      <c r="J855" s="116" t="s">
        <v>231</v>
      </c>
      <c r="K855" s="116">
        <v>5</v>
      </c>
      <c r="L855" s="116"/>
      <c r="M855" s="116" t="s">
        <v>232</v>
      </c>
      <c r="N855" s="116" t="s">
        <v>317</v>
      </c>
      <c r="O855" s="116">
        <f t="shared" si="69"/>
        <v>2014</v>
      </c>
      <c r="P855" s="116">
        <f t="shared" si="70"/>
        <v>11</v>
      </c>
    </row>
    <row r="856" spans="1:16" x14ac:dyDescent="0.2">
      <c r="A856" s="116" t="str">
        <f t="shared" si="71"/>
        <v>Joy Mullin</v>
      </c>
      <c r="B856" s="120">
        <v>42049</v>
      </c>
      <c r="C856" s="116" t="s">
        <v>553</v>
      </c>
      <c r="D856" s="116" t="s">
        <v>368</v>
      </c>
      <c r="E856" s="116"/>
      <c r="F856" s="116" t="s">
        <v>313</v>
      </c>
      <c r="G856" s="116" t="s">
        <v>990</v>
      </c>
      <c r="H856" s="116">
        <f t="shared" si="68"/>
        <v>2</v>
      </c>
      <c r="I856" s="116" t="s">
        <v>161</v>
      </c>
      <c r="J856" s="116" t="s">
        <v>231</v>
      </c>
      <c r="K856" s="116">
        <v>5</v>
      </c>
      <c r="L856" s="116"/>
      <c r="M856" s="116" t="s">
        <v>232</v>
      </c>
      <c r="N856" s="116" t="s">
        <v>200</v>
      </c>
      <c r="O856" s="116">
        <f t="shared" si="69"/>
        <v>2015</v>
      </c>
      <c r="P856" s="116">
        <f t="shared" si="70"/>
        <v>2</v>
      </c>
    </row>
    <row r="857" spans="1:16" x14ac:dyDescent="0.2">
      <c r="A857" s="116" t="str">
        <f t="shared" si="71"/>
        <v>Joy Mullin</v>
      </c>
      <c r="B857" s="117">
        <v>42525</v>
      </c>
      <c r="C857" t="s">
        <v>703</v>
      </c>
      <c r="D857" t="s">
        <v>1802</v>
      </c>
      <c r="F857" t="s">
        <v>313</v>
      </c>
      <c r="G857" t="s">
        <v>1823</v>
      </c>
      <c r="H857" s="116">
        <f t="shared" si="68"/>
        <v>1</v>
      </c>
      <c r="I857" t="s">
        <v>161</v>
      </c>
      <c r="J857" t="s">
        <v>231</v>
      </c>
      <c r="M857" t="s">
        <v>232</v>
      </c>
      <c r="N857" t="s">
        <v>200</v>
      </c>
      <c r="O857" s="116">
        <f t="shared" si="69"/>
        <v>2016</v>
      </c>
      <c r="P857" s="116">
        <f t="shared" si="70"/>
        <v>6</v>
      </c>
    </row>
    <row r="858" spans="1:16" x14ac:dyDescent="0.2">
      <c r="A858" s="116" t="str">
        <f t="shared" si="71"/>
        <v>Joy Mullin</v>
      </c>
      <c r="B858" s="120">
        <v>42105</v>
      </c>
      <c r="C858" s="116" t="s">
        <v>513</v>
      </c>
      <c r="D858" s="116" t="s">
        <v>547</v>
      </c>
      <c r="E858" s="116"/>
      <c r="F858" s="116" t="s">
        <v>313</v>
      </c>
      <c r="G858" s="116" t="s">
        <v>991</v>
      </c>
      <c r="H858" s="116">
        <f t="shared" si="68"/>
        <v>1</v>
      </c>
      <c r="I858" s="116" t="s">
        <v>161</v>
      </c>
      <c r="J858" s="116" t="s">
        <v>231</v>
      </c>
      <c r="K858" s="116">
        <v>5</v>
      </c>
      <c r="L858" s="116"/>
      <c r="M858" s="116"/>
      <c r="N858" s="116" t="s">
        <v>200</v>
      </c>
      <c r="O858" s="116">
        <f t="shared" si="69"/>
        <v>2015</v>
      </c>
      <c r="P858" s="116">
        <f t="shared" si="70"/>
        <v>4</v>
      </c>
    </row>
    <row r="859" spans="1:16" x14ac:dyDescent="0.2">
      <c r="A859" s="116" t="str">
        <f t="shared" si="71"/>
        <v>Joy Mullin</v>
      </c>
      <c r="B859" s="117">
        <v>42469</v>
      </c>
      <c r="C859" t="s">
        <v>1753</v>
      </c>
      <c r="D859" t="s">
        <v>1654</v>
      </c>
      <c r="F859" t="s">
        <v>1461</v>
      </c>
      <c r="G859" t="s">
        <v>1773</v>
      </c>
      <c r="H859" s="116">
        <f t="shared" si="68"/>
        <v>1</v>
      </c>
      <c r="I859" t="s">
        <v>161</v>
      </c>
      <c r="J859" t="s">
        <v>231</v>
      </c>
      <c r="M859" t="s">
        <v>232</v>
      </c>
      <c r="N859" t="s">
        <v>200</v>
      </c>
      <c r="O859" s="116">
        <f t="shared" si="69"/>
        <v>2016</v>
      </c>
      <c r="P859" s="116">
        <f t="shared" si="70"/>
        <v>4</v>
      </c>
    </row>
    <row r="860" spans="1:16" x14ac:dyDescent="0.2">
      <c r="A860" s="116" t="str">
        <f t="shared" si="71"/>
        <v>Joy Mullin</v>
      </c>
      <c r="B860" s="117">
        <v>42525</v>
      </c>
      <c r="C860" t="s">
        <v>703</v>
      </c>
      <c r="D860" t="s">
        <v>1803</v>
      </c>
      <c r="F860" t="s">
        <v>313</v>
      </c>
      <c r="G860" t="s">
        <v>1773</v>
      </c>
      <c r="H860" s="116">
        <f t="shared" si="68"/>
        <v>2</v>
      </c>
      <c r="I860" t="s">
        <v>161</v>
      </c>
      <c r="J860" t="s">
        <v>231</v>
      </c>
      <c r="M860" t="s">
        <v>232</v>
      </c>
      <c r="N860" t="s">
        <v>200</v>
      </c>
      <c r="O860" s="116">
        <f t="shared" si="69"/>
        <v>2016</v>
      </c>
      <c r="P860" s="116">
        <f t="shared" si="70"/>
        <v>6</v>
      </c>
    </row>
    <row r="861" spans="1:16" x14ac:dyDescent="0.2">
      <c r="A861" s="116" t="str">
        <f t="shared" si="71"/>
        <v>Joy Mullin</v>
      </c>
      <c r="B861" s="120">
        <v>41916</v>
      </c>
      <c r="C861" s="116" t="s">
        <v>535</v>
      </c>
      <c r="D861" s="116" t="s">
        <v>614</v>
      </c>
      <c r="E861" s="116"/>
      <c r="F861" s="116" t="s">
        <v>313</v>
      </c>
      <c r="G861" s="116" t="s">
        <v>992</v>
      </c>
      <c r="H861" s="116">
        <f t="shared" si="68"/>
        <v>1</v>
      </c>
      <c r="I861" s="116" t="s">
        <v>161</v>
      </c>
      <c r="J861" s="116" t="s">
        <v>231</v>
      </c>
      <c r="K861" s="116"/>
      <c r="L861" s="116"/>
      <c r="M861" s="116" t="s">
        <v>232</v>
      </c>
      <c r="N861" s="116" t="s">
        <v>317</v>
      </c>
      <c r="O861" s="116">
        <f t="shared" si="69"/>
        <v>2014</v>
      </c>
      <c r="P861" s="116">
        <f t="shared" si="70"/>
        <v>10</v>
      </c>
    </row>
    <row r="862" spans="1:16" x14ac:dyDescent="0.2">
      <c r="A862" s="116" t="str">
        <f t="shared" si="71"/>
        <v>Joy Mullin</v>
      </c>
      <c r="B862" s="120">
        <v>41909</v>
      </c>
      <c r="C862" s="120" t="s">
        <v>505</v>
      </c>
      <c r="D862" s="116" t="s">
        <v>667</v>
      </c>
      <c r="E862" s="116"/>
      <c r="F862" s="116" t="s">
        <v>313</v>
      </c>
      <c r="G862" s="116" t="s">
        <v>993</v>
      </c>
      <c r="H862" s="116">
        <f t="shared" si="68"/>
        <v>1</v>
      </c>
      <c r="I862" s="116" t="s">
        <v>161</v>
      </c>
      <c r="J862" s="116" t="s">
        <v>231</v>
      </c>
      <c r="K862" s="116"/>
      <c r="L862" s="116"/>
      <c r="M862" s="116" t="s">
        <v>232</v>
      </c>
      <c r="N862" s="116" t="s">
        <v>317</v>
      </c>
      <c r="O862" s="116">
        <f t="shared" si="69"/>
        <v>2014</v>
      </c>
      <c r="P862" s="116">
        <f t="shared" si="70"/>
        <v>9</v>
      </c>
    </row>
    <row r="863" spans="1:16" x14ac:dyDescent="0.2">
      <c r="A863" s="116" t="str">
        <f t="shared" si="71"/>
        <v>Joy Mullin</v>
      </c>
      <c r="B863" s="120">
        <v>41825</v>
      </c>
      <c r="C863" s="116" t="s">
        <v>320</v>
      </c>
      <c r="D863" s="116" t="s">
        <v>852</v>
      </c>
      <c r="E863" s="116" t="s">
        <v>312</v>
      </c>
      <c r="F863" s="116" t="s">
        <v>313</v>
      </c>
      <c r="G863" s="116" t="s">
        <v>994</v>
      </c>
      <c r="H863" s="116">
        <f t="shared" si="68"/>
        <v>1</v>
      </c>
      <c r="I863" s="116" t="s">
        <v>161</v>
      </c>
      <c r="J863" s="116" t="s">
        <v>231</v>
      </c>
      <c r="K863" s="116">
        <v>5</v>
      </c>
      <c r="L863" s="116"/>
      <c r="M863" s="116" t="s">
        <v>232</v>
      </c>
      <c r="N863" s="116" t="s">
        <v>317</v>
      </c>
      <c r="O863" s="116">
        <f t="shared" si="69"/>
        <v>2014</v>
      </c>
      <c r="P863" s="116">
        <f t="shared" si="70"/>
        <v>7</v>
      </c>
    </row>
    <row r="864" spans="1:16" x14ac:dyDescent="0.2">
      <c r="A864" s="116" t="str">
        <f t="shared" si="71"/>
        <v>Joy Mullin</v>
      </c>
      <c r="B864" s="120">
        <v>41846</v>
      </c>
      <c r="C864" s="116" t="s">
        <v>549</v>
      </c>
      <c r="D864" s="116" t="s">
        <v>823</v>
      </c>
      <c r="E864" s="116"/>
      <c r="F864" s="116" t="s">
        <v>313</v>
      </c>
      <c r="G864" s="116" t="s">
        <v>994</v>
      </c>
      <c r="H864" s="116">
        <f t="shared" si="68"/>
        <v>2</v>
      </c>
      <c r="I864" s="116" t="s">
        <v>161</v>
      </c>
      <c r="J864" s="116" t="s">
        <v>231</v>
      </c>
      <c r="K864" s="116"/>
      <c r="L864" s="116"/>
      <c r="M864" s="116" t="s">
        <v>232</v>
      </c>
      <c r="N864" s="116" t="s">
        <v>317</v>
      </c>
      <c r="O864" s="116">
        <f t="shared" si="69"/>
        <v>2014</v>
      </c>
      <c r="P864" s="116">
        <f t="shared" si="70"/>
        <v>7</v>
      </c>
    </row>
    <row r="865" spans="1:16" x14ac:dyDescent="0.2">
      <c r="A865" s="116" t="str">
        <f t="shared" si="71"/>
        <v>Joy Mullin</v>
      </c>
      <c r="B865" s="120">
        <v>41867</v>
      </c>
      <c r="C865" s="116" t="s">
        <v>545</v>
      </c>
      <c r="D865" s="116" t="s">
        <v>880</v>
      </c>
      <c r="E865" s="116"/>
      <c r="F865" s="116" t="s">
        <v>313</v>
      </c>
      <c r="G865" s="116" t="s">
        <v>994</v>
      </c>
      <c r="H865" s="116">
        <f t="shared" si="68"/>
        <v>3</v>
      </c>
      <c r="I865" s="116" t="s">
        <v>161</v>
      </c>
      <c r="J865" s="116" t="s">
        <v>231</v>
      </c>
      <c r="K865" s="116"/>
      <c r="L865" s="116"/>
      <c r="M865" s="116"/>
      <c r="N865" s="116" t="s">
        <v>317</v>
      </c>
      <c r="O865" s="116">
        <f t="shared" si="69"/>
        <v>2014</v>
      </c>
      <c r="P865" s="116">
        <f t="shared" si="70"/>
        <v>8</v>
      </c>
    </row>
    <row r="866" spans="1:16" x14ac:dyDescent="0.2">
      <c r="A866" s="116" t="str">
        <f t="shared" si="71"/>
        <v>Joy Mullin</v>
      </c>
      <c r="B866" s="120">
        <v>42147</v>
      </c>
      <c r="C866" s="116" t="s">
        <v>537</v>
      </c>
      <c r="D866" s="116" t="s">
        <v>724</v>
      </c>
      <c r="E866" s="116" t="s">
        <v>312</v>
      </c>
      <c r="F866" s="116" t="s">
        <v>539</v>
      </c>
      <c r="G866" s="116" t="s">
        <v>995</v>
      </c>
      <c r="H866" s="116">
        <f t="shared" si="68"/>
        <v>1</v>
      </c>
      <c r="I866" s="116" t="s">
        <v>161</v>
      </c>
      <c r="J866" s="116" t="s">
        <v>231</v>
      </c>
      <c r="K866" s="116">
        <v>5</v>
      </c>
      <c r="L866" s="116"/>
      <c r="M866" s="116" t="s">
        <v>232</v>
      </c>
      <c r="N866" s="116" t="s">
        <v>200</v>
      </c>
      <c r="O866" s="116">
        <f t="shared" si="69"/>
        <v>2015</v>
      </c>
      <c r="P866" s="116">
        <f t="shared" si="70"/>
        <v>5</v>
      </c>
    </row>
    <row r="867" spans="1:16" x14ac:dyDescent="0.2">
      <c r="A867" s="116" t="str">
        <f t="shared" si="71"/>
        <v>Joy Mullin</v>
      </c>
      <c r="B867" s="117">
        <v>42387</v>
      </c>
      <c r="C867" t="s">
        <v>532</v>
      </c>
      <c r="D867" t="s">
        <v>1664</v>
      </c>
      <c r="F867" t="s">
        <v>313</v>
      </c>
      <c r="G867" t="s">
        <v>1681</v>
      </c>
      <c r="H867" s="116">
        <f t="shared" si="68"/>
        <v>1</v>
      </c>
      <c r="I867" t="s">
        <v>161</v>
      </c>
      <c r="J867" t="s">
        <v>231</v>
      </c>
      <c r="O867" s="116">
        <f t="shared" si="69"/>
        <v>2016</v>
      </c>
      <c r="P867" s="116">
        <f t="shared" si="70"/>
        <v>1</v>
      </c>
    </row>
    <row r="868" spans="1:16" x14ac:dyDescent="0.2">
      <c r="A868" s="116" t="str">
        <f t="shared" si="71"/>
        <v>Joy Mullin</v>
      </c>
      <c r="B868" s="117">
        <v>42679</v>
      </c>
      <c r="C868" t="s">
        <v>426</v>
      </c>
      <c r="D868" t="s">
        <v>2023</v>
      </c>
      <c r="F868" t="s">
        <v>313</v>
      </c>
      <c r="G868" t="s">
        <v>2041</v>
      </c>
      <c r="H868" s="116">
        <f t="shared" si="68"/>
        <v>1</v>
      </c>
      <c r="I868" t="s">
        <v>161</v>
      </c>
      <c r="J868" t="s">
        <v>231</v>
      </c>
      <c r="M868" t="s">
        <v>232</v>
      </c>
      <c r="N868" t="s">
        <v>200</v>
      </c>
      <c r="O868" s="116">
        <f t="shared" si="69"/>
        <v>2016</v>
      </c>
      <c r="P868" s="116">
        <f t="shared" si="70"/>
        <v>11</v>
      </c>
    </row>
    <row r="869" spans="1:16" x14ac:dyDescent="0.2">
      <c r="A869" s="116" t="str">
        <f t="shared" si="71"/>
        <v>Joy Mullin</v>
      </c>
      <c r="B869" s="120">
        <v>42105</v>
      </c>
      <c r="C869" s="116" t="s">
        <v>513</v>
      </c>
      <c r="D869" s="116" t="s">
        <v>547</v>
      </c>
      <c r="E869" s="116"/>
      <c r="F869" s="116" t="s">
        <v>313</v>
      </c>
      <c r="G869" s="116" t="s">
        <v>996</v>
      </c>
      <c r="H869" s="116">
        <f t="shared" si="68"/>
        <v>1</v>
      </c>
      <c r="I869" s="116" t="s">
        <v>161</v>
      </c>
      <c r="J869" s="116" t="s">
        <v>231</v>
      </c>
      <c r="K869" s="116">
        <v>5</v>
      </c>
      <c r="L869" s="116"/>
      <c r="M869" s="116"/>
      <c r="N869" s="116" t="s">
        <v>200</v>
      </c>
      <c r="O869" s="116">
        <f t="shared" si="69"/>
        <v>2015</v>
      </c>
      <c r="P869" s="116">
        <f t="shared" si="70"/>
        <v>4</v>
      </c>
    </row>
    <row r="870" spans="1:16" x14ac:dyDescent="0.2">
      <c r="A870" s="116" t="str">
        <f t="shared" si="71"/>
        <v>Joy Mullin</v>
      </c>
      <c r="B870" s="120">
        <v>42140</v>
      </c>
      <c r="C870" s="116" t="s">
        <v>450</v>
      </c>
      <c r="D870" s="116" t="s">
        <v>327</v>
      </c>
      <c r="E870" s="116" t="s">
        <v>583</v>
      </c>
      <c r="F870" s="116" t="s">
        <v>343</v>
      </c>
      <c r="G870" s="116" t="s">
        <v>997</v>
      </c>
      <c r="H870" s="116">
        <f t="shared" si="68"/>
        <v>1</v>
      </c>
      <c r="I870" s="116" t="s">
        <v>161</v>
      </c>
      <c r="J870" s="116" t="s">
        <v>231</v>
      </c>
      <c r="K870" s="116">
        <v>5</v>
      </c>
      <c r="L870" s="116"/>
      <c r="M870" s="116" t="s">
        <v>232</v>
      </c>
      <c r="N870" s="116" t="s">
        <v>200</v>
      </c>
      <c r="O870" s="116">
        <f t="shared" si="69"/>
        <v>2015</v>
      </c>
      <c r="P870" s="116">
        <f t="shared" si="70"/>
        <v>5</v>
      </c>
    </row>
    <row r="871" spans="1:16" x14ac:dyDescent="0.2">
      <c r="A871" s="116" t="str">
        <f t="shared" si="71"/>
        <v>Joy Mullin</v>
      </c>
      <c r="B871" s="120">
        <v>41867</v>
      </c>
      <c r="C871" s="116" t="s">
        <v>545</v>
      </c>
      <c r="D871" s="116" t="s">
        <v>552</v>
      </c>
      <c r="E871" s="116"/>
      <c r="F871" s="116" t="s">
        <v>313</v>
      </c>
      <c r="G871" s="116" t="s">
        <v>998</v>
      </c>
      <c r="H871" s="116">
        <f t="shared" si="68"/>
        <v>1</v>
      </c>
      <c r="I871" s="116" t="s">
        <v>161</v>
      </c>
      <c r="J871" s="116" t="s">
        <v>231</v>
      </c>
      <c r="K871" s="116"/>
      <c r="L871" s="116"/>
      <c r="M871" s="116"/>
      <c r="N871" s="116" t="s">
        <v>317</v>
      </c>
      <c r="O871" s="116">
        <f t="shared" si="69"/>
        <v>2014</v>
      </c>
      <c r="P871" s="116">
        <f t="shared" si="70"/>
        <v>8</v>
      </c>
    </row>
    <row r="872" spans="1:16" x14ac:dyDescent="0.2">
      <c r="A872" s="116" t="str">
        <f t="shared" si="71"/>
        <v>Joy Mullin</v>
      </c>
      <c r="B872" s="120">
        <v>42077</v>
      </c>
      <c r="C872" s="116" t="s">
        <v>326</v>
      </c>
      <c r="D872" s="116" t="s">
        <v>327</v>
      </c>
      <c r="E872" s="116" t="s">
        <v>328</v>
      </c>
      <c r="F872" s="116" t="s">
        <v>329</v>
      </c>
      <c r="G872" s="116" t="s">
        <v>998</v>
      </c>
      <c r="H872" s="116">
        <f t="shared" si="68"/>
        <v>2</v>
      </c>
      <c r="I872" s="116" t="s">
        <v>161</v>
      </c>
      <c r="J872" s="116" t="s">
        <v>231</v>
      </c>
      <c r="K872" s="116">
        <v>5</v>
      </c>
      <c r="L872" s="116"/>
      <c r="M872" s="116" t="s">
        <v>232</v>
      </c>
      <c r="N872" s="116" t="s">
        <v>200</v>
      </c>
      <c r="O872" s="116">
        <f t="shared" si="69"/>
        <v>2015</v>
      </c>
      <c r="P872" s="116">
        <f t="shared" si="70"/>
        <v>3</v>
      </c>
    </row>
    <row r="873" spans="1:16" x14ac:dyDescent="0.2">
      <c r="A873" s="116" t="str">
        <f t="shared" ref="A873:A904" si="72">IF(I873="",TRIM(J873),CONCATENATE(TRIM(J873)," ",TRIM(I873)))</f>
        <v>Joy Mullin</v>
      </c>
      <c r="B873" s="120">
        <v>42133</v>
      </c>
      <c r="C873" s="116" t="s">
        <v>426</v>
      </c>
      <c r="D873" s="116" t="s">
        <v>999</v>
      </c>
      <c r="E873" s="116" t="s">
        <v>312</v>
      </c>
      <c r="F873" s="116" t="s">
        <v>313</v>
      </c>
      <c r="G873" s="116" t="s">
        <v>1000</v>
      </c>
      <c r="H873" s="116">
        <f t="shared" si="68"/>
        <v>1</v>
      </c>
      <c r="I873" s="116" t="s">
        <v>161</v>
      </c>
      <c r="J873" s="116" t="s">
        <v>231</v>
      </c>
      <c r="K873" s="116">
        <v>5</v>
      </c>
      <c r="L873" s="116"/>
      <c r="M873" s="116" t="s">
        <v>232</v>
      </c>
      <c r="N873" s="116" t="s">
        <v>200</v>
      </c>
      <c r="O873" s="116">
        <f t="shared" si="69"/>
        <v>2015</v>
      </c>
      <c r="P873" s="116">
        <f t="shared" si="70"/>
        <v>5</v>
      </c>
    </row>
    <row r="874" spans="1:16" x14ac:dyDescent="0.2">
      <c r="A874" s="116" t="str">
        <f t="shared" si="72"/>
        <v>Joy Mullin</v>
      </c>
      <c r="B874" s="120">
        <v>42077</v>
      </c>
      <c r="C874" s="116" t="s">
        <v>326</v>
      </c>
      <c r="D874" s="116" t="s">
        <v>374</v>
      </c>
      <c r="E874" s="116" t="s">
        <v>328</v>
      </c>
      <c r="F874" s="116" t="s">
        <v>329</v>
      </c>
      <c r="G874" s="116" t="s">
        <v>1001</v>
      </c>
      <c r="H874" s="116">
        <f t="shared" si="68"/>
        <v>1</v>
      </c>
      <c r="I874" s="116" t="s">
        <v>161</v>
      </c>
      <c r="J874" s="116" t="s">
        <v>231</v>
      </c>
      <c r="K874" s="116">
        <v>5</v>
      </c>
      <c r="L874" s="116"/>
      <c r="M874" s="116" t="s">
        <v>232</v>
      </c>
      <c r="N874" s="116" t="s">
        <v>200</v>
      </c>
      <c r="O874" s="116">
        <f t="shared" si="69"/>
        <v>2015</v>
      </c>
      <c r="P874" s="116">
        <f t="shared" si="70"/>
        <v>3</v>
      </c>
    </row>
    <row r="875" spans="1:16" x14ac:dyDescent="0.2">
      <c r="A875" s="116" t="str">
        <f t="shared" si="72"/>
        <v>Joy Mullin</v>
      </c>
      <c r="B875" s="120">
        <v>42105</v>
      </c>
      <c r="C875" s="116" t="s">
        <v>513</v>
      </c>
      <c r="D875" s="116" t="s">
        <v>547</v>
      </c>
      <c r="E875" s="116"/>
      <c r="F875" s="116" t="s">
        <v>313</v>
      </c>
      <c r="G875" s="116" t="s">
        <v>1002</v>
      </c>
      <c r="H875" s="116">
        <f t="shared" si="68"/>
        <v>1</v>
      </c>
      <c r="I875" s="116" t="s">
        <v>161</v>
      </c>
      <c r="J875" s="116" t="s">
        <v>231</v>
      </c>
      <c r="K875" s="116">
        <v>5</v>
      </c>
      <c r="L875" s="116"/>
      <c r="M875" s="116"/>
      <c r="N875" s="116" t="s">
        <v>200</v>
      </c>
      <c r="O875" s="116">
        <f t="shared" si="69"/>
        <v>2015</v>
      </c>
      <c r="P875" s="116">
        <f t="shared" si="70"/>
        <v>4</v>
      </c>
    </row>
    <row r="876" spans="1:16" x14ac:dyDescent="0.2">
      <c r="A876" s="116" t="str">
        <f t="shared" si="72"/>
        <v>Joy Mullin</v>
      </c>
      <c r="B876" s="117">
        <v>42588</v>
      </c>
      <c r="C876" t="s">
        <v>687</v>
      </c>
      <c r="D876" s="140" t="s">
        <v>1895</v>
      </c>
      <c r="E876" s="140"/>
      <c r="F876" s="143" t="s">
        <v>1461</v>
      </c>
      <c r="G876" s="140" t="s">
        <v>1916</v>
      </c>
      <c r="H876" s="116">
        <f t="shared" si="68"/>
        <v>2</v>
      </c>
      <c r="I876" s="140" t="s">
        <v>161</v>
      </c>
      <c r="J876" s="140" t="s">
        <v>231</v>
      </c>
      <c r="K876" s="140"/>
      <c r="L876" s="140"/>
      <c r="M876" s="140"/>
      <c r="N876" s="140" t="s">
        <v>200</v>
      </c>
      <c r="O876" s="116">
        <f t="shared" si="69"/>
        <v>2016</v>
      </c>
      <c r="P876" s="116">
        <f t="shared" si="70"/>
        <v>8</v>
      </c>
    </row>
    <row r="877" spans="1:16" x14ac:dyDescent="0.2">
      <c r="A877" s="116" t="str">
        <f t="shared" si="72"/>
        <v>Joy Mullin</v>
      </c>
      <c r="B877" s="117">
        <v>42469</v>
      </c>
      <c r="C877" t="s">
        <v>1753</v>
      </c>
      <c r="D877" t="s">
        <v>603</v>
      </c>
      <c r="F877" t="s">
        <v>1461</v>
      </c>
      <c r="G877" t="s">
        <v>1774</v>
      </c>
      <c r="H877" s="116">
        <f t="shared" si="68"/>
        <v>1</v>
      </c>
      <c r="I877" t="s">
        <v>161</v>
      </c>
      <c r="J877" t="s">
        <v>231</v>
      </c>
      <c r="M877" t="s">
        <v>232</v>
      </c>
      <c r="N877" t="s">
        <v>200</v>
      </c>
      <c r="O877" s="116">
        <f t="shared" si="69"/>
        <v>2016</v>
      </c>
      <c r="P877" s="116">
        <f t="shared" si="70"/>
        <v>4</v>
      </c>
    </row>
    <row r="878" spans="1:16" x14ac:dyDescent="0.2">
      <c r="A878" s="116" t="str">
        <f t="shared" si="72"/>
        <v>Joy Mullin</v>
      </c>
      <c r="B878" s="120">
        <v>41860</v>
      </c>
      <c r="C878" s="116" t="s">
        <v>476</v>
      </c>
      <c r="D878" s="116" t="s">
        <v>477</v>
      </c>
      <c r="E878" s="116"/>
      <c r="F878" s="116" t="s">
        <v>313</v>
      </c>
      <c r="G878" s="116" t="s">
        <v>1003</v>
      </c>
      <c r="H878" s="116">
        <f t="shared" si="68"/>
        <v>1</v>
      </c>
      <c r="I878" s="116"/>
      <c r="J878" s="116" t="s">
        <v>115</v>
      </c>
      <c r="K878" s="116"/>
      <c r="L878" s="116"/>
      <c r="M878" s="116"/>
      <c r="N878" s="116"/>
      <c r="O878" s="116">
        <f t="shared" si="69"/>
        <v>2014</v>
      </c>
      <c r="P878" s="116">
        <f t="shared" si="70"/>
        <v>8</v>
      </c>
    </row>
    <row r="879" spans="1:16" x14ac:dyDescent="0.2">
      <c r="A879" s="116" t="str">
        <f t="shared" si="72"/>
        <v>Joy Mullin</v>
      </c>
      <c r="B879" s="120">
        <v>41909</v>
      </c>
      <c r="C879" s="120" t="s">
        <v>505</v>
      </c>
      <c r="D879" s="116" t="s">
        <v>664</v>
      </c>
      <c r="E879" s="116"/>
      <c r="F879" s="116" t="s">
        <v>313</v>
      </c>
      <c r="G879" s="116" t="s">
        <v>1003</v>
      </c>
      <c r="H879" s="116">
        <f t="shared" si="68"/>
        <v>2</v>
      </c>
      <c r="I879" s="116" t="s">
        <v>161</v>
      </c>
      <c r="J879" s="116" t="s">
        <v>231</v>
      </c>
      <c r="K879" s="116"/>
      <c r="L879" s="116"/>
      <c r="M879" s="116" t="s">
        <v>232</v>
      </c>
      <c r="N879" s="116" t="s">
        <v>317</v>
      </c>
      <c r="O879" s="116">
        <f t="shared" si="69"/>
        <v>2014</v>
      </c>
      <c r="P879" s="116">
        <f t="shared" si="70"/>
        <v>9</v>
      </c>
    </row>
    <row r="880" spans="1:16" x14ac:dyDescent="0.2">
      <c r="A880" s="116" t="str">
        <f t="shared" si="72"/>
        <v>Joy Mullin</v>
      </c>
      <c r="B880" s="120">
        <v>41930</v>
      </c>
      <c r="C880" s="116" t="s">
        <v>541</v>
      </c>
      <c r="D880" s="116" t="s">
        <v>662</v>
      </c>
      <c r="E880" s="116" t="s">
        <v>312</v>
      </c>
      <c r="F880" s="116" t="s">
        <v>313</v>
      </c>
      <c r="G880" s="116" t="s">
        <v>1003</v>
      </c>
      <c r="H880" s="116">
        <f t="shared" si="68"/>
        <v>3</v>
      </c>
      <c r="I880" s="116" t="s">
        <v>161</v>
      </c>
      <c r="J880" s="116" t="s">
        <v>231</v>
      </c>
      <c r="K880" s="116">
        <v>5</v>
      </c>
      <c r="L880" s="116" t="s">
        <v>349</v>
      </c>
      <c r="M880" s="116" t="s">
        <v>232</v>
      </c>
      <c r="N880" s="116" t="s">
        <v>317</v>
      </c>
      <c r="O880" s="116">
        <f t="shared" si="69"/>
        <v>2014</v>
      </c>
      <c r="P880" s="116">
        <f t="shared" si="70"/>
        <v>10</v>
      </c>
    </row>
    <row r="881" spans="1:16" x14ac:dyDescent="0.2">
      <c r="A881" s="116" t="str">
        <f t="shared" si="72"/>
        <v>Joy Mullin</v>
      </c>
      <c r="B881" s="117">
        <v>42469</v>
      </c>
      <c r="C881" t="s">
        <v>1753</v>
      </c>
      <c r="D881" t="s">
        <v>603</v>
      </c>
      <c r="F881" t="s">
        <v>1461</v>
      </c>
      <c r="G881" t="s">
        <v>1775</v>
      </c>
      <c r="H881" s="116">
        <f t="shared" si="68"/>
        <v>1</v>
      </c>
      <c r="I881" t="s">
        <v>161</v>
      </c>
      <c r="J881" t="s">
        <v>231</v>
      </c>
      <c r="M881" t="s">
        <v>232</v>
      </c>
      <c r="N881" t="s">
        <v>200</v>
      </c>
      <c r="O881" s="116">
        <f t="shared" si="69"/>
        <v>2016</v>
      </c>
      <c r="P881" s="116">
        <f t="shared" si="70"/>
        <v>4</v>
      </c>
    </row>
    <row r="882" spans="1:16" x14ac:dyDescent="0.2">
      <c r="A882" s="116" t="str">
        <f t="shared" si="72"/>
        <v>Joy Mullin</v>
      </c>
      <c r="B882" s="117">
        <v>42387</v>
      </c>
      <c r="C882" t="s">
        <v>532</v>
      </c>
      <c r="D882" t="s">
        <v>1677</v>
      </c>
      <c r="F882" t="s">
        <v>313</v>
      </c>
      <c r="G882" t="s">
        <v>1682</v>
      </c>
      <c r="H882" s="116">
        <f t="shared" si="68"/>
        <v>1</v>
      </c>
      <c r="I882" t="s">
        <v>161</v>
      </c>
      <c r="J882" t="s">
        <v>231</v>
      </c>
      <c r="O882" s="116">
        <f t="shared" si="69"/>
        <v>2016</v>
      </c>
      <c r="P882" s="116">
        <f t="shared" si="70"/>
        <v>1</v>
      </c>
    </row>
    <row r="883" spans="1:16" x14ac:dyDescent="0.2">
      <c r="A883" s="116" t="str">
        <f t="shared" si="72"/>
        <v>Joy Mullin</v>
      </c>
      <c r="B883" s="117">
        <v>42469</v>
      </c>
      <c r="C883" t="s">
        <v>1753</v>
      </c>
      <c r="D883" t="s">
        <v>603</v>
      </c>
      <c r="F883" t="s">
        <v>1461</v>
      </c>
      <c r="G883" t="s">
        <v>1776</v>
      </c>
      <c r="H883" s="116">
        <f t="shared" si="68"/>
        <v>2</v>
      </c>
      <c r="I883" t="s">
        <v>161</v>
      </c>
      <c r="J883" t="s">
        <v>231</v>
      </c>
      <c r="M883" t="s">
        <v>232</v>
      </c>
      <c r="N883" t="s">
        <v>200</v>
      </c>
      <c r="O883" s="116">
        <f t="shared" si="69"/>
        <v>2016</v>
      </c>
      <c r="P883" s="116">
        <f t="shared" si="70"/>
        <v>4</v>
      </c>
    </row>
    <row r="884" spans="1:16" x14ac:dyDescent="0.2">
      <c r="A884" s="116" t="str">
        <f t="shared" si="72"/>
        <v>Joy Mullin</v>
      </c>
      <c r="B884" s="120">
        <v>41923</v>
      </c>
      <c r="C884" s="116" t="s">
        <v>687</v>
      </c>
      <c r="D884" s="116" t="s">
        <v>770</v>
      </c>
      <c r="E884" s="116" t="s">
        <v>312</v>
      </c>
      <c r="F884" s="116" t="s">
        <v>313</v>
      </c>
      <c r="G884" s="116" t="s">
        <v>1004</v>
      </c>
      <c r="H884" s="116">
        <f t="shared" si="68"/>
        <v>1</v>
      </c>
      <c r="I884" s="116" t="s">
        <v>161</v>
      </c>
      <c r="J884" s="116" t="s">
        <v>231</v>
      </c>
      <c r="K884" s="116">
        <v>5</v>
      </c>
      <c r="L884" s="116"/>
      <c r="M884" s="116" t="s">
        <v>232</v>
      </c>
      <c r="N884" s="116" t="s">
        <v>317</v>
      </c>
      <c r="O884" s="116">
        <f t="shared" si="69"/>
        <v>2014</v>
      </c>
      <c r="P884" s="116">
        <f t="shared" si="70"/>
        <v>10</v>
      </c>
    </row>
    <row r="885" spans="1:16" x14ac:dyDescent="0.2">
      <c r="A885" s="116" t="str">
        <f t="shared" si="72"/>
        <v>Joy Mullin</v>
      </c>
      <c r="B885" s="117">
        <v>42588</v>
      </c>
      <c r="C885" t="s">
        <v>687</v>
      </c>
      <c r="D885" s="140" t="s">
        <v>1917</v>
      </c>
      <c r="E885" s="140"/>
      <c r="F885" s="143" t="s">
        <v>1461</v>
      </c>
      <c r="G885" s="140" t="s">
        <v>1918</v>
      </c>
      <c r="H885" s="116">
        <f t="shared" si="68"/>
        <v>1</v>
      </c>
      <c r="I885" s="140" t="s">
        <v>161</v>
      </c>
      <c r="J885" s="140" t="s">
        <v>231</v>
      </c>
      <c r="K885" s="140"/>
      <c r="L885" s="140"/>
      <c r="M885" s="140"/>
      <c r="N885" s="140" t="s">
        <v>200</v>
      </c>
      <c r="O885" s="116">
        <f t="shared" si="69"/>
        <v>2016</v>
      </c>
      <c r="P885" s="116">
        <f t="shared" si="70"/>
        <v>8</v>
      </c>
    </row>
    <row r="886" spans="1:16" x14ac:dyDescent="0.2">
      <c r="A886" s="116" t="str">
        <f t="shared" si="72"/>
        <v>Joy Mullin</v>
      </c>
      <c r="B886" s="120">
        <v>41482</v>
      </c>
      <c r="C886" s="116" t="s">
        <v>399</v>
      </c>
      <c r="D886" s="116" t="s">
        <v>395</v>
      </c>
      <c r="E886" s="116" t="s">
        <v>401</v>
      </c>
      <c r="F886" s="116" t="s">
        <v>313</v>
      </c>
      <c r="G886" s="116" t="s">
        <v>1005</v>
      </c>
      <c r="H886" s="116">
        <f t="shared" si="68"/>
        <v>1</v>
      </c>
      <c r="I886" s="116" t="s">
        <v>161</v>
      </c>
      <c r="J886" s="116" t="s">
        <v>231</v>
      </c>
      <c r="K886" s="116">
        <v>5</v>
      </c>
      <c r="L886" s="116"/>
      <c r="M886" s="116" t="s">
        <v>232</v>
      </c>
      <c r="N886" s="116" t="s">
        <v>317</v>
      </c>
      <c r="O886" s="116">
        <f t="shared" si="69"/>
        <v>2013</v>
      </c>
      <c r="P886" s="116">
        <f t="shared" si="70"/>
        <v>7</v>
      </c>
    </row>
    <row r="887" spans="1:16" x14ac:dyDescent="0.2">
      <c r="A887" s="116" t="str">
        <f t="shared" si="72"/>
        <v>Joy Mullin</v>
      </c>
      <c r="B887" s="120">
        <v>42105</v>
      </c>
      <c r="C887" s="116" t="s">
        <v>513</v>
      </c>
      <c r="D887" s="116" t="s">
        <v>617</v>
      </c>
      <c r="E887" s="116"/>
      <c r="F887" s="116" t="s">
        <v>313</v>
      </c>
      <c r="G887" s="116" t="s">
        <v>1006</v>
      </c>
      <c r="H887" s="116">
        <f t="shared" si="68"/>
        <v>1</v>
      </c>
      <c r="I887" s="116" t="s">
        <v>161</v>
      </c>
      <c r="J887" s="116" t="s">
        <v>231</v>
      </c>
      <c r="K887" s="116">
        <v>5</v>
      </c>
      <c r="L887" s="116"/>
      <c r="M887" s="116"/>
      <c r="N887" s="116" t="s">
        <v>200</v>
      </c>
      <c r="O887" s="116">
        <f t="shared" si="69"/>
        <v>2015</v>
      </c>
      <c r="P887" s="116">
        <f t="shared" si="70"/>
        <v>4</v>
      </c>
    </row>
    <row r="888" spans="1:16" x14ac:dyDescent="0.2">
      <c r="A888" s="116" t="str">
        <f t="shared" si="72"/>
        <v>Joy Mullin</v>
      </c>
      <c r="B888" s="120">
        <v>41825</v>
      </c>
      <c r="C888" s="116" t="s">
        <v>320</v>
      </c>
      <c r="D888" s="116" t="s">
        <v>499</v>
      </c>
      <c r="E888" s="116" t="s">
        <v>312</v>
      </c>
      <c r="F888" s="116" t="s">
        <v>313</v>
      </c>
      <c r="G888" s="116" t="s">
        <v>1007</v>
      </c>
      <c r="H888" s="116">
        <f t="shared" si="68"/>
        <v>1</v>
      </c>
      <c r="I888" s="116" t="s">
        <v>161</v>
      </c>
      <c r="J888" s="116" t="s">
        <v>231</v>
      </c>
      <c r="K888" s="116">
        <v>5</v>
      </c>
      <c r="L888" s="116"/>
      <c r="M888" s="116" t="s">
        <v>232</v>
      </c>
      <c r="N888" s="116" t="s">
        <v>317</v>
      </c>
      <c r="O888" s="116">
        <f t="shared" si="69"/>
        <v>2014</v>
      </c>
      <c r="P888" s="116">
        <f t="shared" si="70"/>
        <v>7</v>
      </c>
    </row>
    <row r="889" spans="1:16" x14ac:dyDescent="0.2">
      <c r="A889" s="116" t="str">
        <f t="shared" si="72"/>
        <v>Joy Mullin</v>
      </c>
      <c r="B889" s="120">
        <v>42070</v>
      </c>
      <c r="C889" s="116" t="s">
        <v>429</v>
      </c>
      <c r="D889" s="116" t="s">
        <v>516</v>
      </c>
      <c r="E889" s="116" t="s">
        <v>431</v>
      </c>
      <c r="F889" s="116" t="s">
        <v>313</v>
      </c>
      <c r="G889" s="116" t="s">
        <v>1007</v>
      </c>
      <c r="H889" s="116">
        <f t="shared" si="68"/>
        <v>2</v>
      </c>
      <c r="I889" s="116" t="s">
        <v>161</v>
      </c>
      <c r="J889" s="116" t="s">
        <v>231</v>
      </c>
      <c r="K889" s="116">
        <v>5</v>
      </c>
      <c r="L889" s="116"/>
      <c r="M889" s="116" t="s">
        <v>232</v>
      </c>
      <c r="N889" s="116" t="s">
        <v>200</v>
      </c>
      <c r="O889" s="116">
        <f t="shared" si="69"/>
        <v>2015</v>
      </c>
      <c r="P889" s="116">
        <f t="shared" si="70"/>
        <v>3</v>
      </c>
    </row>
    <row r="890" spans="1:16" x14ac:dyDescent="0.2">
      <c r="A890" s="116" t="str">
        <f t="shared" si="72"/>
        <v>Joy Mullin</v>
      </c>
      <c r="B890" s="120">
        <v>41930</v>
      </c>
      <c r="C890" s="116" t="s">
        <v>541</v>
      </c>
      <c r="D890" s="116" t="s">
        <v>577</v>
      </c>
      <c r="E890" s="116" t="s">
        <v>312</v>
      </c>
      <c r="F890" s="116" t="s">
        <v>313</v>
      </c>
      <c r="G890" s="116" t="s">
        <v>1008</v>
      </c>
      <c r="H890" s="116">
        <f t="shared" si="68"/>
        <v>1</v>
      </c>
      <c r="I890" s="116" t="s">
        <v>161</v>
      </c>
      <c r="J890" s="116" t="s">
        <v>231</v>
      </c>
      <c r="K890" s="116">
        <v>5</v>
      </c>
      <c r="L890" s="116" t="s">
        <v>349</v>
      </c>
      <c r="M890" s="116" t="s">
        <v>232</v>
      </c>
      <c r="N890" s="116" t="s">
        <v>317</v>
      </c>
      <c r="O890" s="116">
        <f t="shared" si="69"/>
        <v>2014</v>
      </c>
      <c r="P890" s="116">
        <f t="shared" si="70"/>
        <v>10</v>
      </c>
    </row>
    <row r="891" spans="1:16" x14ac:dyDescent="0.2">
      <c r="A891" s="116" t="str">
        <f t="shared" si="72"/>
        <v>Joy Mullin</v>
      </c>
      <c r="B891" s="120">
        <v>42238</v>
      </c>
      <c r="C891" s="116" t="s">
        <v>545</v>
      </c>
      <c r="D891" s="116" t="s">
        <v>1481</v>
      </c>
      <c r="E891" s="116"/>
      <c r="F891" s="116" t="s">
        <v>313</v>
      </c>
      <c r="G891" s="116" t="s">
        <v>1008</v>
      </c>
      <c r="H891" s="116">
        <f t="shared" si="68"/>
        <v>2</v>
      </c>
      <c r="I891" s="116" t="s">
        <v>161</v>
      </c>
      <c r="J891" s="116" t="s">
        <v>231</v>
      </c>
      <c r="K891" s="116"/>
      <c r="L891" s="116"/>
      <c r="M891" s="116"/>
      <c r="N891" s="116" t="s">
        <v>200</v>
      </c>
      <c r="O891" s="116">
        <f t="shared" si="69"/>
        <v>2015</v>
      </c>
      <c r="P891" s="116">
        <f t="shared" si="70"/>
        <v>8</v>
      </c>
    </row>
    <row r="892" spans="1:16" x14ac:dyDescent="0.2">
      <c r="A892" s="116" t="str">
        <f t="shared" si="72"/>
        <v>Joy Mullin</v>
      </c>
      <c r="B892" s="120">
        <v>42070</v>
      </c>
      <c r="C892" s="116" t="s">
        <v>429</v>
      </c>
      <c r="D892" s="116" t="s">
        <v>518</v>
      </c>
      <c r="E892" s="116" t="s">
        <v>431</v>
      </c>
      <c r="F892" s="116" t="s">
        <v>313</v>
      </c>
      <c r="G892" s="116" t="s">
        <v>1009</v>
      </c>
      <c r="H892" s="116">
        <f t="shared" si="68"/>
        <v>1</v>
      </c>
      <c r="I892" s="116" t="s">
        <v>161</v>
      </c>
      <c r="J892" s="116" t="s">
        <v>231</v>
      </c>
      <c r="K892" s="116">
        <v>5</v>
      </c>
      <c r="L892" s="116"/>
      <c r="M892" s="116" t="s">
        <v>232</v>
      </c>
      <c r="N892" s="116" t="s">
        <v>200</v>
      </c>
      <c r="O892" s="116">
        <f t="shared" si="69"/>
        <v>2015</v>
      </c>
      <c r="P892" s="116">
        <f t="shared" si="70"/>
        <v>3</v>
      </c>
    </row>
    <row r="893" spans="1:16" x14ac:dyDescent="0.2">
      <c r="A893" s="116" t="str">
        <f t="shared" si="72"/>
        <v>Joy Mullin</v>
      </c>
      <c r="B893" s="120">
        <v>42133</v>
      </c>
      <c r="C893" s="116" t="s">
        <v>426</v>
      </c>
      <c r="D893" s="116" t="s">
        <v>465</v>
      </c>
      <c r="E893" s="116" t="s">
        <v>312</v>
      </c>
      <c r="F893" s="116" t="s">
        <v>313</v>
      </c>
      <c r="G893" s="116" t="s">
        <v>1009</v>
      </c>
      <c r="H893" s="116">
        <f t="shared" si="68"/>
        <v>2</v>
      </c>
      <c r="I893" s="116" t="s">
        <v>161</v>
      </c>
      <c r="J893" s="116" t="s">
        <v>231</v>
      </c>
      <c r="K893" s="116">
        <v>5</v>
      </c>
      <c r="L893" s="116"/>
      <c r="M893" s="116" t="s">
        <v>232</v>
      </c>
      <c r="N893" s="116" t="s">
        <v>200</v>
      </c>
      <c r="O893" s="116">
        <f t="shared" si="69"/>
        <v>2015</v>
      </c>
      <c r="P893" s="116">
        <f t="shared" si="70"/>
        <v>5</v>
      </c>
    </row>
    <row r="894" spans="1:16" x14ac:dyDescent="0.2">
      <c r="A894" s="116" t="str">
        <f t="shared" si="72"/>
        <v>Joy Mullin</v>
      </c>
      <c r="B894" s="120">
        <v>41783</v>
      </c>
      <c r="C894" s="116" t="s">
        <v>450</v>
      </c>
      <c r="D894" s="116" t="s">
        <v>451</v>
      </c>
      <c r="E894" s="116"/>
      <c r="F894" s="116" t="s">
        <v>343</v>
      </c>
      <c r="G894" s="116" t="s">
        <v>1010</v>
      </c>
      <c r="H894" s="116">
        <f t="shared" si="68"/>
        <v>1</v>
      </c>
      <c r="I894" s="116"/>
      <c r="J894" s="116" t="s">
        <v>115</v>
      </c>
      <c r="K894" s="116"/>
      <c r="L894" s="116"/>
      <c r="M894" s="116"/>
      <c r="N894" s="116" t="s">
        <v>317</v>
      </c>
      <c r="O894" s="116">
        <f t="shared" si="69"/>
        <v>2014</v>
      </c>
      <c r="P894" s="116">
        <f t="shared" si="70"/>
        <v>5</v>
      </c>
    </row>
    <row r="895" spans="1:16" x14ac:dyDescent="0.2">
      <c r="A895" s="116" t="str">
        <f t="shared" si="72"/>
        <v>Joy Mullin</v>
      </c>
      <c r="B895" s="120">
        <v>41846</v>
      </c>
      <c r="C895" s="116" t="s">
        <v>549</v>
      </c>
      <c r="D895" s="116" t="s">
        <v>606</v>
      </c>
      <c r="E895" s="116"/>
      <c r="F895" s="116" t="s">
        <v>313</v>
      </c>
      <c r="G895" s="116" t="s">
        <v>1011</v>
      </c>
      <c r="H895" s="116">
        <f t="shared" si="68"/>
        <v>1</v>
      </c>
      <c r="I895" s="116" t="s">
        <v>161</v>
      </c>
      <c r="J895" s="116" t="s">
        <v>231</v>
      </c>
      <c r="K895" s="116"/>
      <c r="L895" s="116"/>
      <c r="M895" s="116" t="s">
        <v>232</v>
      </c>
      <c r="N895" s="116" t="s">
        <v>317</v>
      </c>
      <c r="O895" s="116">
        <f t="shared" si="69"/>
        <v>2014</v>
      </c>
      <c r="P895" s="116">
        <f t="shared" si="70"/>
        <v>7</v>
      </c>
    </row>
    <row r="896" spans="1:16" x14ac:dyDescent="0.2">
      <c r="A896" s="116" t="str">
        <f t="shared" si="72"/>
        <v>Joy Mullin</v>
      </c>
      <c r="B896" s="120">
        <v>41601</v>
      </c>
      <c r="C896" s="116" t="s">
        <v>701</v>
      </c>
      <c r="D896" s="116" t="s">
        <v>664</v>
      </c>
      <c r="E896" s="116"/>
      <c r="F896" s="116" t="s">
        <v>930</v>
      </c>
      <c r="G896" s="116" t="s">
        <v>1012</v>
      </c>
      <c r="H896" s="116">
        <f t="shared" si="68"/>
        <v>1</v>
      </c>
      <c r="I896" s="116"/>
      <c r="J896" s="116" t="s">
        <v>115</v>
      </c>
      <c r="K896" s="116"/>
      <c r="L896" s="116"/>
      <c r="M896" s="116" t="s">
        <v>232</v>
      </c>
      <c r="N896" s="116" t="s">
        <v>317</v>
      </c>
      <c r="O896" s="116">
        <f t="shared" si="69"/>
        <v>2013</v>
      </c>
      <c r="P896" s="116">
        <f t="shared" si="70"/>
        <v>11</v>
      </c>
    </row>
    <row r="897" spans="1:16" x14ac:dyDescent="0.2">
      <c r="A897" s="116" t="str">
        <f t="shared" si="72"/>
        <v>Joy Mullin</v>
      </c>
      <c r="B897" s="120">
        <v>41867</v>
      </c>
      <c r="C897" s="116" t="s">
        <v>545</v>
      </c>
      <c r="D897" s="116" t="s">
        <v>1013</v>
      </c>
      <c r="E897" s="116"/>
      <c r="F897" s="116" t="s">
        <v>364</v>
      </c>
      <c r="G897" s="116" t="s">
        <v>1014</v>
      </c>
      <c r="H897" s="116">
        <f t="shared" si="68"/>
        <v>1</v>
      </c>
      <c r="I897" s="116" t="s">
        <v>161</v>
      </c>
      <c r="J897" s="116" t="s">
        <v>231</v>
      </c>
      <c r="K897" s="116"/>
      <c r="L897" s="116"/>
      <c r="M897" s="116"/>
      <c r="N897" s="116" t="s">
        <v>317</v>
      </c>
      <c r="O897" s="116">
        <f t="shared" si="69"/>
        <v>2014</v>
      </c>
      <c r="P897" s="116">
        <f t="shared" si="70"/>
        <v>8</v>
      </c>
    </row>
    <row r="898" spans="1:16" x14ac:dyDescent="0.2">
      <c r="A898" s="116" t="str">
        <f t="shared" si="72"/>
        <v>Joy Mullin</v>
      </c>
      <c r="B898" s="120">
        <v>41909</v>
      </c>
      <c r="C898" s="120" t="s">
        <v>505</v>
      </c>
      <c r="D898" s="116" t="s">
        <v>873</v>
      </c>
      <c r="E898" s="116"/>
      <c r="F898" s="116" t="s">
        <v>313</v>
      </c>
      <c r="G898" s="116" t="s">
        <v>1014</v>
      </c>
      <c r="H898" s="116">
        <f t="shared" ref="H898:H961" si="73">IF(TRIM(G898)=TRIM(G897),H897+1,1)</f>
        <v>2</v>
      </c>
      <c r="I898" s="116" t="s">
        <v>161</v>
      </c>
      <c r="J898" s="116" t="s">
        <v>231</v>
      </c>
      <c r="K898" s="116"/>
      <c r="L898" s="116"/>
      <c r="M898" s="116" t="s">
        <v>232</v>
      </c>
      <c r="N898" s="116" t="s">
        <v>317</v>
      </c>
      <c r="O898" s="116">
        <f t="shared" ref="O898:O961" si="74">YEAR(B898)</f>
        <v>2014</v>
      </c>
      <c r="P898" s="116">
        <f t="shared" ref="P898:P961" si="75">MONTH(B898)</f>
        <v>9</v>
      </c>
    </row>
    <row r="899" spans="1:16" x14ac:dyDescent="0.2">
      <c r="A899" s="116" t="str">
        <f t="shared" si="72"/>
        <v>Joy Mullin</v>
      </c>
      <c r="B899" s="120">
        <v>41916</v>
      </c>
      <c r="C899" s="116" t="s">
        <v>535</v>
      </c>
      <c r="D899" s="116" t="s">
        <v>614</v>
      </c>
      <c r="E899" s="116"/>
      <c r="F899" s="116" t="s">
        <v>313</v>
      </c>
      <c r="G899" s="116" t="s">
        <v>1014</v>
      </c>
      <c r="H899" s="116">
        <f t="shared" si="73"/>
        <v>3</v>
      </c>
      <c r="I899" s="116" t="s">
        <v>161</v>
      </c>
      <c r="J899" s="116" t="s">
        <v>231</v>
      </c>
      <c r="K899" s="116"/>
      <c r="L899" s="116"/>
      <c r="M899" s="116" t="s">
        <v>232</v>
      </c>
      <c r="N899" s="116" t="s">
        <v>317</v>
      </c>
      <c r="O899" s="116">
        <f t="shared" si="74"/>
        <v>2014</v>
      </c>
      <c r="P899" s="116">
        <f t="shared" si="75"/>
        <v>10</v>
      </c>
    </row>
    <row r="900" spans="1:16" x14ac:dyDescent="0.2">
      <c r="A900" s="116" t="str">
        <f t="shared" si="72"/>
        <v>Joy Mullin</v>
      </c>
      <c r="B900" s="120">
        <v>42070</v>
      </c>
      <c r="C900" s="116" t="s">
        <v>429</v>
      </c>
      <c r="D900" s="116" t="s">
        <v>430</v>
      </c>
      <c r="E900" s="116" t="s">
        <v>431</v>
      </c>
      <c r="F900" s="116" t="s">
        <v>313</v>
      </c>
      <c r="G900" s="116" t="s">
        <v>1015</v>
      </c>
      <c r="H900" s="116">
        <f t="shared" si="73"/>
        <v>1</v>
      </c>
      <c r="I900" s="116" t="s">
        <v>161</v>
      </c>
      <c r="J900" s="116" t="s">
        <v>231</v>
      </c>
      <c r="K900" s="116">
        <v>5</v>
      </c>
      <c r="L900" s="116"/>
      <c r="M900" s="116" t="s">
        <v>232</v>
      </c>
      <c r="N900" s="116" t="s">
        <v>200</v>
      </c>
      <c r="O900" s="116">
        <f t="shared" si="74"/>
        <v>2015</v>
      </c>
      <c r="P900" s="116">
        <f t="shared" si="75"/>
        <v>3</v>
      </c>
    </row>
    <row r="901" spans="1:16" x14ac:dyDescent="0.2">
      <c r="A901" s="116" t="str">
        <f t="shared" si="72"/>
        <v>Joy Mullin</v>
      </c>
      <c r="B901" s="117">
        <v>42387</v>
      </c>
      <c r="C901" t="s">
        <v>532</v>
      </c>
      <c r="D901" t="s">
        <v>634</v>
      </c>
      <c r="F901" t="s">
        <v>313</v>
      </c>
      <c r="G901" t="s">
        <v>1683</v>
      </c>
      <c r="H901" s="116">
        <f t="shared" si="73"/>
        <v>1</v>
      </c>
      <c r="I901" t="s">
        <v>161</v>
      </c>
      <c r="J901" t="s">
        <v>231</v>
      </c>
      <c r="O901" s="116">
        <f t="shared" si="74"/>
        <v>2016</v>
      </c>
      <c r="P901" s="116">
        <f t="shared" si="75"/>
        <v>1</v>
      </c>
    </row>
    <row r="902" spans="1:16" x14ac:dyDescent="0.2">
      <c r="A902" s="116" t="str">
        <f t="shared" si="72"/>
        <v>Joy Mullin</v>
      </c>
      <c r="B902" s="120">
        <v>42070</v>
      </c>
      <c r="C902" s="116" t="s">
        <v>429</v>
      </c>
      <c r="D902" s="116" t="s">
        <v>665</v>
      </c>
      <c r="E902" s="116" t="s">
        <v>431</v>
      </c>
      <c r="F902" s="116" t="s">
        <v>313</v>
      </c>
      <c r="G902" s="116" t="s">
        <v>1016</v>
      </c>
      <c r="H902" s="116">
        <f t="shared" si="73"/>
        <v>1</v>
      </c>
      <c r="I902" s="116" t="s">
        <v>161</v>
      </c>
      <c r="J902" s="116" t="s">
        <v>231</v>
      </c>
      <c r="K902" s="116">
        <v>5</v>
      </c>
      <c r="L902" s="116"/>
      <c r="M902" s="116" t="s">
        <v>232</v>
      </c>
      <c r="N902" s="116" t="s">
        <v>200</v>
      </c>
      <c r="O902" s="116">
        <f t="shared" si="74"/>
        <v>2015</v>
      </c>
      <c r="P902" s="116">
        <f t="shared" si="75"/>
        <v>3</v>
      </c>
    </row>
    <row r="903" spans="1:16" x14ac:dyDescent="0.2">
      <c r="A903" s="116" t="str">
        <f t="shared" si="72"/>
        <v>Joy Mullin</v>
      </c>
      <c r="B903" s="120">
        <v>41811</v>
      </c>
      <c r="C903" s="116" t="s">
        <v>470</v>
      </c>
      <c r="D903" s="116" t="s">
        <v>1017</v>
      </c>
      <c r="E903" s="116" t="s">
        <v>338</v>
      </c>
      <c r="F903" s="116" t="s">
        <v>313</v>
      </c>
      <c r="G903" s="116" t="s">
        <v>1018</v>
      </c>
      <c r="H903" s="116">
        <f t="shared" si="73"/>
        <v>1</v>
      </c>
      <c r="I903" s="116" t="s">
        <v>161</v>
      </c>
      <c r="J903" s="116" t="s">
        <v>231</v>
      </c>
      <c r="K903" s="116">
        <v>5</v>
      </c>
      <c r="L903" s="116"/>
      <c r="M903" s="116" t="s">
        <v>232</v>
      </c>
      <c r="N903" s="116" t="s">
        <v>317</v>
      </c>
      <c r="O903" s="116">
        <f t="shared" si="74"/>
        <v>2014</v>
      </c>
      <c r="P903" s="116">
        <f t="shared" si="75"/>
        <v>6</v>
      </c>
    </row>
    <row r="904" spans="1:16" x14ac:dyDescent="0.2">
      <c r="A904" s="116" t="str">
        <f t="shared" si="72"/>
        <v>Joy Mullin</v>
      </c>
      <c r="B904" s="117">
        <v>42469</v>
      </c>
      <c r="C904" t="s">
        <v>1753</v>
      </c>
      <c r="D904" t="s">
        <v>1756</v>
      </c>
      <c r="F904" t="s">
        <v>364</v>
      </c>
      <c r="G904" t="s">
        <v>1777</v>
      </c>
      <c r="H904" s="116">
        <f t="shared" si="73"/>
        <v>1</v>
      </c>
      <c r="I904" t="s">
        <v>161</v>
      </c>
      <c r="J904" t="s">
        <v>231</v>
      </c>
      <c r="M904" t="s">
        <v>232</v>
      </c>
      <c r="N904" t="s">
        <v>200</v>
      </c>
      <c r="O904" s="116">
        <f t="shared" si="74"/>
        <v>2016</v>
      </c>
      <c r="P904" s="116">
        <f t="shared" si="75"/>
        <v>4</v>
      </c>
    </row>
    <row r="905" spans="1:16" x14ac:dyDescent="0.2">
      <c r="A905" s="116" t="str">
        <f t="shared" ref="A905:A915" si="76">IF(I905="",TRIM(J905),CONCATENATE(TRIM(J905)," ",TRIM(I905)))</f>
        <v>Joy Mullin</v>
      </c>
      <c r="B905" s="117">
        <v>42525</v>
      </c>
      <c r="C905" t="s">
        <v>703</v>
      </c>
      <c r="D905" t="s">
        <v>1824</v>
      </c>
      <c r="F905" t="s">
        <v>313</v>
      </c>
      <c r="G905" t="s">
        <v>1777</v>
      </c>
      <c r="H905" s="116">
        <f t="shared" si="73"/>
        <v>2</v>
      </c>
      <c r="I905" t="s">
        <v>161</v>
      </c>
      <c r="J905" t="s">
        <v>231</v>
      </c>
      <c r="M905" t="s">
        <v>232</v>
      </c>
      <c r="N905" t="s">
        <v>200</v>
      </c>
      <c r="O905" s="116">
        <f t="shared" si="74"/>
        <v>2016</v>
      </c>
      <c r="P905" s="116">
        <f t="shared" si="75"/>
        <v>6</v>
      </c>
    </row>
    <row r="906" spans="1:16" x14ac:dyDescent="0.2">
      <c r="A906" s="116" t="str">
        <f t="shared" si="76"/>
        <v>Joy Mullin</v>
      </c>
      <c r="B906" s="117">
        <v>42588</v>
      </c>
      <c r="C906" t="s">
        <v>687</v>
      </c>
      <c r="D906" s="140" t="s">
        <v>1806</v>
      </c>
      <c r="E906" s="140"/>
      <c r="F906" s="143" t="s">
        <v>1461</v>
      </c>
      <c r="G906" s="140" t="s">
        <v>1777</v>
      </c>
      <c r="H906" s="116">
        <f t="shared" si="73"/>
        <v>3</v>
      </c>
      <c r="I906" s="140" t="s">
        <v>161</v>
      </c>
      <c r="J906" s="140" t="s">
        <v>231</v>
      </c>
      <c r="K906" s="140"/>
      <c r="L906" s="140"/>
      <c r="M906" s="140"/>
      <c r="N906" s="140" t="s">
        <v>200</v>
      </c>
      <c r="O906" s="116">
        <f t="shared" si="74"/>
        <v>2016</v>
      </c>
      <c r="P906" s="116">
        <f t="shared" si="75"/>
        <v>8</v>
      </c>
    </row>
    <row r="907" spans="1:16" x14ac:dyDescent="0.2">
      <c r="A907" s="116" t="str">
        <f t="shared" si="76"/>
        <v>Joy Mullin</v>
      </c>
      <c r="B907" s="120">
        <v>41854</v>
      </c>
      <c r="C907" s="116" t="s">
        <v>371</v>
      </c>
      <c r="D907" s="116" t="s">
        <v>372</v>
      </c>
      <c r="E907" s="116"/>
      <c r="F907" s="116" t="s">
        <v>373</v>
      </c>
      <c r="G907" s="116" t="s">
        <v>1019</v>
      </c>
      <c r="H907" s="116">
        <f t="shared" si="73"/>
        <v>1</v>
      </c>
      <c r="I907" s="116"/>
      <c r="J907" s="116" t="s">
        <v>115</v>
      </c>
      <c r="K907" s="116"/>
      <c r="L907" s="116"/>
      <c r="M907" s="116"/>
      <c r="N907" s="116"/>
      <c r="O907" s="116">
        <f t="shared" si="74"/>
        <v>2014</v>
      </c>
      <c r="P907" s="116">
        <f t="shared" si="75"/>
        <v>8</v>
      </c>
    </row>
    <row r="908" spans="1:16" x14ac:dyDescent="0.2">
      <c r="A908" s="116" t="str">
        <f t="shared" si="76"/>
        <v>Justin Klusener</v>
      </c>
      <c r="B908" s="120">
        <v>41825</v>
      </c>
      <c r="C908" s="116" t="s">
        <v>320</v>
      </c>
      <c r="D908" s="116" t="s">
        <v>321</v>
      </c>
      <c r="E908" s="116" t="s">
        <v>312</v>
      </c>
      <c r="F908" s="116" t="s">
        <v>313</v>
      </c>
      <c r="G908" s="116" t="s">
        <v>1020</v>
      </c>
      <c r="H908" s="116">
        <f t="shared" si="73"/>
        <v>1</v>
      </c>
      <c r="I908" s="116" t="s">
        <v>290</v>
      </c>
      <c r="J908" s="116" t="s">
        <v>289</v>
      </c>
      <c r="K908" s="116" t="s">
        <v>31</v>
      </c>
      <c r="L908" s="116"/>
      <c r="M908" s="116"/>
      <c r="N908" s="116" t="s">
        <v>317</v>
      </c>
      <c r="O908" s="116">
        <f t="shared" si="74"/>
        <v>2014</v>
      </c>
      <c r="P908" s="116">
        <f t="shared" si="75"/>
        <v>7</v>
      </c>
    </row>
    <row r="909" spans="1:16" x14ac:dyDescent="0.2">
      <c r="A909" s="116" t="str">
        <f t="shared" si="76"/>
        <v>Justin Klusener</v>
      </c>
      <c r="B909" s="120">
        <v>41825</v>
      </c>
      <c r="C909" s="116" t="s">
        <v>320</v>
      </c>
      <c r="D909" s="116" t="s">
        <v>448</v>
      </c>
      <c r="E909" s="116" t="s">
        <v>312</v>
      </c>
      <c r="F909" s="116" t="s">
        <v>313</v>
      </c>
      <c r="G909" s="116" t="s">
        <v>1021</v>
      </c>
      <c r="H909" s="116">
        <f t="shared" si="73"/>
        <v>1</v>
      </c>
      <c r="I909" s="116" t="s">
        <v>290</v>
      </c>
      <c r="J909" s="116" t="s">
        <v>289</v>
      </c>
      <c r="K909" s="116" t="s">
        <v>31</v>
      </c>
      <c r="L909" s="116"/>
      <c r="M909" s="116"/>
      <c r="N909" s="116" t="s">
        <v>317</v>
      </c>
      <c r="O909" s="116">
        <f t="shared" si="74"/>
        <v>2014</v>
      </c>
      <c r="P909" s="116">
        <f t="shared" si="75"/>
        <v>7</v>
      </c>
    </row>
    <row r="910" spans="1:16" x14ac:dyDescent="0.2">
      <c r="A910" s="116" t="str">
        <f t="shared" si="76"/>
        <v>Justin Klusener</v>
      </c>
      <c r="B910" s="120">
        <v>41825</v>
      </c>
      <c r="C910" s="116" t="s">
        <v>320</v>
      </c>
      <c r="D910" s="116" t="s">
        <v>395</v>
      </c>
      <c r="E910" s="116" t="s">
        <v>312</v>
      </c>
      <c r="F910" s="116" t="s">
        <v>313</v>
      </c>
      <c r="G910" s="116" t="s">
        <v>1022</v>
      </c>
      <c r="H910" s="116">
        <f t="shared" si="73"/>
        <v>1</v>
      </c>
      <c r="I910" s="116" t="s">
        <v>290</v>
      </c>
      <c r="J910" s="116" t="s">
        <v>289</v>
      </c>
      <c r="K910" s="116" t="s">
        <v>31</v>
      </c>
      <c r="L910" s="116"/>
      <c r="M910" s="116"/>
      <c r="N910" s="116" t="s">
        <v>317</v>
      </c>
      <c r="O910" s="116">
        <f t="shared" si="74"/>
        <v>2014</v>
      </c>
      <c r="P910" s="116">
        <f t="shared" si="75"/>
        <v>7</v>
      </c>
    </row>
    <row r="911" spans="1:16" x14ac:dyDescent="0.2">
      <c r="A911" s="116" t="str">
        <f t="shared" si="76"/>
        <v>Justin Klusener</v>
      </c>
      <c r="B911" s="120">
        <v>41825</v>
      </c>
      <c r="C911" s="116" t="s">
        <v>320</v>
      </c>
      <c r="D911" s="116" t="s">
        <v>852</v>
      </c>
      <c r="E911" s="116" t="s">
        <v>312</v>
      </c>
      <c r="F911" s="116" t="s">
        <v>313</v>
      </c>
      <c r="G911" s="116" t="s">
        <v>1023</v>
      </c>
      <c r="H911" s="116">
        <f t="shared" si="73"/>
        <v>1</v>
      </c>
      <c r="I911" s="116" t="s">
        <v>290</v>
      </c>
      <c r="J911" s="116" t="s">
        <v>289</v>
      </c>
      <c r="K911" s="116" t="s">
        <v>31</v>
      </c>
      <c r="L911" s="116"/>
      <c r="M911" s="116"/>
      <c r="N911" s="116" t="s">
        <v>317</v>
      </c>
      <c r="O911" s="116">
        <f t="shared" si="74"/>
        <v>2014</v>
      </c>
      <c r="P911" s="116">
        <f t="shared" si="75"/>
        <v>7</v>
      </c>
    </row>
    <row r="912" spans="1:16" x14ac:dyDescent="0.2">
      <c r="A912" s="116" t="str">
        <f t="shared" si="76"/>
        <v>Karien Behrens</v>
      </c>
      <c r="B912" s="120">
        <v>41524</v>
      </c>
      <c r="C912" s="116" t="s">
        <v>490</v>
      </c>
      <c r="D912" s="116" t="s">
        <v>1024</v>
      </c>
      <c r="E912" s="116"/>
      <c r="F912" s="116" t="s">
        <v>313</v>
      </c>
      <c r="G912" s="116" t="s">
        <v>1025</v>
      </c>
      <c r="H912" s="116">
        <f t="shared" si="73"/>
        <v>1</v>
      </c>
      <c r="I912" s="116" t="s">
        <v>156</v>
      </c>
      <c r="J912" s="116" t="s">
        <v>158</v>
      </c>
      <c r="K912" s="116"/>
      <c r="L912" s="116"/>
      <c r="M912" s="116"/>
      <c r="N912" s="116" t="s">
        <v>317</v>
      </c>
      <c r="O912" s="116">
        <f t="shared" si="74"/>
        <v>2013</v>
      </c>
      <c r="P912" s="116">
        <f t="shared" si="75"/>
        <v>9</v>
      </c>
    </row>
    <row r="913" spans="1:16" x14ac:dyDescent="0.2">
      <c r="A913" s="116" t="str">
        <f t="shared" si="76"/>
        <v>Karien Behrens</v>
      </c>
      <c r="B913" s="117">
        <v>42511</v>
      </c>
      <c r="C913" t="s">
        <v>541</v>
      </c>
      <c r="D913" t="s">
        <v>1819</v>
      </c>
      <c r="E913" t="s">
        <v>312</v>
      </c>
      <c r="F913" t="s">
        <v>313</v>
      </c>
      <c r="G913" t="s">
        <v>1825</v>
      </c>
      <c r="H913" s="116">
        <f t="shared" si="73"/>
        <v>1</v>
      </c>
      <c r="I913" t="s">
        <v>156</v>
      </c>
      <c r="J913" t="s">
        <v>158</v>
      </c>
      <c r="N913" t="s">
        <v>200</v>
      </c>
      <c r="O913" s="116">
        <f t="shared" si="74"/>
        <v>2016</v>
      </c>
      <c r="P913" s="116">
        <f t="shared" si="75"/>
        <v>5</v>
      </c>
    </row>
    <row r="914" spans="1:16" x14ac:dyDescent="0.2">
      <c r="A914" s="116" t="str">
        <f t="shared" si="76"/>
        <v>Karien Behrens</v>
      </c>
      <c r="B914" s="120">
        <v>41699</v>
      </c>
      <c r="C914" s="116" t="s">
        <v>703</v>
      </c>
      <c r="D914" s="116" t="s">
        <v>704</v>
      </c>
      <c r="E914" s="116" t="s">
        <v>583</v>
      </c>
      <c r="F914" s="116" t="s">
        <v>313</v>
      </c>
      <c r="G914" s="116" t="s">
        <v>1026</v>
      </c>
      <c r="H914" s="116">
        <f t="shared" si="73"/>
        <v>1</v>
      </c>
      <c r="I914" s="116" t="s">
        <v>156</v>
      </c>
      <c r="J914" s="116" t="s">
        <v>158</v>
      </c>
      <c r="K914" s="116"/>
      <c r="L914" s="116"/>
      <c r="M914" s="116" t="s">
        <v>199</v>
      </c>
      <c r="N914" s="116" t="s">
        <v>317</v>
      </c>
      <c r="O914" s="116">
        <f t="shared" si="74"/>
        <v>2014</v>
      </c>
      <c r="P914" s="116">
        <f t="shared" si="75"/>
        <v>3</v>
      </c>
    </row>
    <row r="915" spans="1:16" x14ac:dyDescent="0.2">
      <c r="A915" s="116" t="str">
        <f t="shared" si="76"/>
        <v>Karien Behrens</v>
      </c>
      <c r="B915" s="117">
        <v>42476</v>
      </c>
      <c r="C915" t="s">
        <v>1749</v>
      </c>
      <c r="D915" t="s">
        <v>1769</v>
      </c>
      <c r="F915" t="s">
        <v>343</v>
      </c>
      <c r="G915" t="s">
        <v>1778</v>
      </c>
      <c r="H915" s="116">
        <f t="shared" si="73"/>
        <v>1</v>
      </c>
      <c r="I915" t="s">
        <v>156</v>
      </c>
      <c r="J915" t="s">
        <v>158</v>
      </c>
      <c r="N915" t="s">
        <v>200</v>
      </c>
      <c r="O915" s="116">
        <f t="shared" si="74"/>
        <v>2016</v>
      </c>
      <c r="P915" s="116">
        <f t="shared" si="75"/>
        <v>4</v>
      </c>
    </row>
    <row r="916" spans="1:16" x14ac:dyDescent="0.2">
      <c r="A916" t="s">
        <v>85</v>
      </c>
      <c r="B916" s="117">
        <v>42497</v>
      </c>
      <c r="C916" t="s">
        <v>1746</v>
      </c>
      <c r="D916" t="s">
        <v>1772</v>
      </c>
      <c r="F916" t="s">
        <v>313</v>
      </c>
      <c r="G916" t="s">
        <v>1779</v>
      </c>
      <c r="H916" s="116">
        <f t="shared" si="73"/>
        <v>1</v>
      </c>
      <c r="N916" t="s">
        <v>200</v>
      </c>
      <c r="O916" s="116">
        <f t="shared" si="74"/>
        <v>2016</v>
      </c>
      <c r="P916" s="116">
        <f t="shared" si="75"/>
        <v>5</v>
      </c>
    </row>
    <row r="917" spans="1:16" x14ac:dyDescent="0.2">
      <c r="A917" s="116" t="str">
        <f t="shared" ref="A917:A932" si="77">IF(I917="",TRIM(J917),CONCATENATE(TRIM(J917)," ",TRIM(I917)))</f>
        <v>Karien Behrens</v>
      </c>
      <c r="B917" s="117">
        <v>42539</v>
      </c>
      <c r="C917" t="s">
        <v>1919</v>
      </c>
      <c r="D917" t="s">
        <v>1920</v>
      </c>
      <c r="F917" t="s">
        <v>343</v>
      </c>
      <c r="G917" t="s">
        <v>1779</v>
      </c>
      <c r="H917" s="116">
        <f t="shared" si="73"/>
        <v>2</v>
      </c>
      <c r="I917" t="s">
        <v>156</v>
      </c>
      <c r="J917" t="s">
        <v>158</v>
      </c>
      <c r="M917" t="s">
        <v>199</v>
      </c>
      <c r="N917" t="s">
        <v>200</v>
      </c>
      <c r="O917" s="116">
        <f t="shared" si="74"/>
        <v>2016</v>
      </c>
      <c r="P917" s="116">
        <f t="shared" si="75"/>
        <v>6</v>
      </c>
    </row>
    <row r="918" spans="1:16" x14ac:dyDescent="0.2">
      <c r="A918" s="116" t="str">
        <f t="shared" si="77"/>
        <v>Karien Behrens</v>
      </c>
      <c r="B918" s="120">
        <v>41797</v>
      </c>
      <c r="C918" s="116" t="s">
        <v>701</v>
      </c>
      <c r="D918" s="116" t="s">
        <v>563</v>
      </c>
      <c r="E918" s="116" t="s">
        <v>583</v>
      </c>
      <c r="F918" s="116" t="s">
        <v>313</v>
      </c>
      <c r="G918" s="116" t="s">
        <v>1027</v>
      </c>
      <c r="H918" s="116">
        <f t="shared" si="73"/>
        <v>1</v>
      </c>
      <c r="I918" s="116" t="s">
        <v>156</v>
      </c>
      <c r="J918" s="116" t="s">
        <v>158</v>
      </c>
      <c r="K918" s="116">
        <v>2</v>
      </c>
      <c r="L918" s="116"/>
      <c r="M918" s="116" t="s">
        <v>199</v>
      </c>
      <c r="N918" s="116" t="s">
        <v>317</v>
      </c>
      <c r="O918" s="116">
        <f t="shared" si="74"/>
        <v>2014</v>
      </c>
      <c r="P918" s="116">
        <f t="shared" si="75"/>
        <v>6</v>
      </c>
    </row>
    <row r="919" spans="1:16" x14ac:dyDescent="0.2">
      <c r="A919" s="116" t="str">
        <f t="shared" si="77"/>
        <v>Karien Behrens</v>
      </c>
      <c r="B919" s="120">
        <v>42140</v>
      </c>
      <c r="C919" s="116" t="s">
        <v>450</v>
      </c>
      <c r="D919" s="116" t="s">
        <v>1028</v>
      </c>
      <c r="E919" s="116" t="s">
        <v>583</v>
      </c>
      <c r="F919" s="116" t="s">
        <v>343</v>
      </c>
      <c r="G919" s="116" t="s">
        <v>1029</v>
      </c>
      <c r="H919" s="116">
        <f t="shared" si="73"/>
        <v>1</v>
      </c>
      <c r="I919" s="116" t="s">
        <v>156</v>
      </c>
      <c r="J919" s="116" t="s">
        <v>158</v>
      </c>
      <c r="K919" s="116">
        <v>3</v>
      </c>
      <c r="L919" s="116"/>
      <c r="M919" s="116" t="s">
        <v>199</v>
      </c>
      <c r="N919" s="116" t="s">
        <v>200</v>
      </c>
      <c r="O919" s="116">
        <f t="shared" si="74"/>
        <v>2015</v>
      </c>
      <c r="P919" s="116">
        <f t="shared" si="75"/>
        <v>5</v>
      </c>
    </row>
    <row r="920" spans="1:16" x14ac:dyDescent="0.2">
      <c r="A920" s="116" t="str">
        <f t="shared" si="77"/>
        <v>Karien Behrens</v>
      </c>
      <c r="B920" s="120">
        <v>41854</v>
      </c>
      <c r="C920" s="116" t="s">
        <v>371</v>
      </c>
      <c r="D920" s="116" t="s">
        <v>566</v>
      </c>
      <c r="E920" s="116"/>
      <c r="F920" s="116" t="s">
        <v>475</v>
      </c>
      <c r="G920" s="116" t="s">
        <v>1030</v>
      </c>
      <c r="H920" s="116">
        <f t="shared" si="73"/>
        <v>1</v>
      </c>
      <c r="I920" s="116"/>
      <c r="J920" s="116" t="s">
        <v>85</v>
      </c>
      <c r="K920" s="116"/>
      <c r="L920" s="116"/>
      <c r="M920" s="116"/>
      <c r="N920" s="116"/>
      <c r="O920" s="116">
        <f t="shared" si="74"/>
        <v>2014</v>
      </c>
      <c r="P920" s="116">
        <f t="shared" si="75"/>
        <v>8</v>
      </c>
    </row>
    <row r="921" spans="1:16" x14ac:dyDescent="0.2">
      <c r="A921" s="116" t="str">
        <f t="shared" si="77"/>
        <v>Karien Behrens</v>
      </c>
      <c r="B921" s="120">
        <v>41517</v>
      </c>
      <c r="C921" s="116" t="s">
        <v>520</v>
      </c>
      <c r="D921" s="116" t="s">
        <v>714</v>
      </c>
      <c r="E921" s="116" t="s">
        <v>446</v>
      </c>
      <c r="F921" s="116" t="s">
        <v>313</v>
      </c>
      <c r="G921" s="116" t="s">
        <v>1031</v>
      </c>
      <c r="H921" s="116">
        <f t="shared" si="73"/>
        <v>1</v>
      </c>
      <c r="I921" s="116" t="s">
        <v>156</v>
      </c>
      <c r="J921" s="116" t="s">
        <v>158</v>
      </c>
      <c r="K921" s="116">
        <v>1</v>
      </c>
      <c r="L921" s="116"/>
      <c r="M921" s="116"/>
      <c r="N921" s="116" t="s">
        <v>317</v>
      </c>
      <c r="O921" s="116">
        <f t="shared" si="74"/>
        <v>2013</v>
      </c>
      <c r="P921" s="116">
        <f t="shared" si="75"/>
        <v>8</v>
      </c>
    </row>
    <row r="922" spans="1:16" x14ac:dyDescent="0.2">
      <c r="A922" s="116" t="str">
        <f t="shared" si="77"/>
        <v>Karien Behrens</v>
      </c>
      <c r="B922" s="120">
        <v>41699</v>
      </c>
      <c r="C922" s="116" t="s">
        <v>703</v>
      </c>
      <c r="D922" s="116" t="s">
        <v>704</v>
      </c>
      <c r="E922" s="116" t="s">
        <v>583</v>
      </c>
      <c r="F922" s="116" t="s">
        <v>313</v>
      </c>
      <c r="G922" s="116" t="s">
        <v>1032</v>
      </c>
      <c r="H922" s="116">
        <f t="shared" si="73"/>
        <v>1</v>
      </c>
      <c r="I922" s="116" t="s">
        <v>156</v>
      </c>
      <c r="J922" s="116" t="s">
        <v>158</v>
      </c>
      <c r="K922" s="116"/>
      <c r="L922" s="116"/>
      <c r="M922" s="116" t="s">
        <v>199</v>
      </c>
      <c r="N922" s="116" t="s">
        <v>317</v>
      </c>
      <c r="O922" s="116">
        <f t="shared" si="74"/>
        <v>2014</v>
      </c>
      <c r="P922" s="116">
        <f t="shared" si="75"/>
        <v>3</v>
      </c>
    </row>
    <row r="923" spans="1:16" x14ac:dyDescent="0.2">
      <c r="A923" s="116" t="str">
        <f t="shared" si="77"/>
        <v>Karien Behrens</v>
      </c>
      <c r="B923" s="120">
        <v>41741</v>
      </c>
      <c r="C923" s="116" t="s">
        <v>367</v>
      </c>
      <c r="D923" s="116" t="s">
        <v>368</v>
      </c>
      <c r="E923" s="116" t="s">
        <v>721</v>
      </c>
      <c r="F923" s="116" t="s">
        <v>722</v>
      </c>
      <c r="G923" s="116" t="s">
        <v>1032</v>
      </c>
      <c r="H923" s="116">
        <f t="shared" si="73"/>
        <v>2</v>
      </c>
      <c r="I923" s="116" t="s">
        <v>156</v>
      </c>
      <c r="J923" s="116" t="s">
        <v>158</v>
      </c>
      <c r="K923" s="116">
        <v>2</v>
      </c>
      <c r="L923" s="116"/>
      <c r="M923" s="116" t="s">
        <v>199</v>
      </c>
      <c r="N923" s="116" t="s">
        <v>317</v>
      </c>
      <c r="O923" s="116">
        <f t="shared" si="74"/>
        <v>2014</v>
      </c>
      <c r="P923" s="116">
        <f t="shared" si="75"/>
        <v>4</v>
      </c>
    </row>
    <row r="924" spans="1:16" x14ac:dyDescent="0.2">
      <c r="A924" s="116" t="str">
        <f t="shared" si="77"/>
        <v>Karien Behrens</v>
      </c>
      <c r="B924" s="120">
        <v>41713</v>
      </c>
      <c r="C924" s="116" t="s">
        <v>345</v>
      </c>
      <c r="D924" s="116" t="s">
        <v>675</v>
      </c>
      <c r="E924" s="116" t="s">
        <v>347</v>
      </c>
      <c r="F924" s="116" t="s">
        <v>313</v>
      </c>
      <c r="G924" s="116" t="s">
        <v>1033</v>
      </c>
      <c r="H924" s="116">
        <f t="shared" si="73"/>
        <v>1</v>
      </c>
      <c r="I924" s="116" t="s">
        <v>156</v>
      </c>
      <c r="J924" s="116" t="s">
        <v>158</v>
      </c>
      <c r="K924" s="116"/>
      <c r="L924" s="116" t="s">
        <v>349</v>
      </c>
      <c r="M924" s="116" t="s">
        <v>199</v>
      </c>
      <c r="N924" s="116" t="s">
        <v>317</v>
      </c>
      <c r="O924" s="116">
        <f t="shared" si="74"/>
        <v>2014</v>
      </c>
      <c r="P924" s="116">
        <f t="shared" si="75"/>
        <v>3</v>
      </c>
    </row>
    <row r="925" spans="1:16" x14ac:dyDescent="0.2">
      <c r="A925" s="116" t="str">
        <f t="shared" si="77"/>
        <v>Karien Behrens</v>
      </c>
      <c r="B925" s="117">
        <v>42637</v>
      </c>
      <c r="C925" t="s">
        <v>345</v>
      </c>
      <c r="D925" t="s">
        <v>1965</v>
      </c>
      <c r="F925" t="s">
        <v>313</v>
      </c>
      <c r="G925" t="s">
        <v>1979</v>
      </c>
      <c r="H925" s="116">
        <f t="shared" si="73"/>
        <v>1</v>
      </c>
      <c r="I925" t="s">
        <v>156</v>
      </c>
      <c r="J925" t="s">
        <v>158</v>
      </c>
      <c r="M925" t="s">
        <v>199</v>
      </c>
      <c r="N925" t="s">
        <v>200</v>
      </c>
      <c r="O925" s="116">
        <f t="shared" si="74"/>
        <v>2016</v>
      </c>
      <c r="P925" s="116">
        <f t="shared" si="75"/>
        <v>9</v>
      </c>
    </row>
    <row r="926" spans="1:16" x14ac:dyDescent="0.2">
      <c r="A926" s="116" t="str">
        <f t="shared" si="77"/>
        <v>Karien Behrens</v>
      </c>
      <c r="B926" s="120">
        <v>41741</v>
      </c>
      <c r="C926" s="116" t="s">
        <v>367</v>
      </c>
      <c r="D926" s="116" t="s">
        <v>368</v>
      </c>
      <c r="E926" s="116" t="s">
        <v>369</v>
      </c>
      <c r="F926" s="116" t="s">
        <v>370</v>
      </c>
      <c r="G926" s="116" t="s">
        <v>1034</v>
      </c>
      <c r="H926" s="116">
        <f t="shared" si="73"/>
        <v>1</v>
      </c>
      <c r="I926" s="116" t="s">
        <v>156</v>
      </c>
      <c r="J926" s="116" t="s">
        <v>158</v>
      </c>
      <c r="K926" s="116">
        <v>2</v>
      </c>
      <c r="L926" s="116"/>
      <c r="M926" s="116" t="s">
        <v>199</v>
      </c>
      <c r="N926" s="116" t="s">
        <v>317</v>
      </c>
      <c r="O926" s="116">
        <f t="shared" si="74"/>
        <v>2014</v>
      </c>
      <c r="P926" s="116">
        <f t="shared" si="75"/>
        <v>4</v>
      </c>
    </row>
    <row r="927" spans="1:16" x14ac:dyDescent="0.2">
      <c r="A927" s="116" t="str">
        <f t="shared" si="77"/>
        <v>Karien Behrens</v>
      </c>
      <c r="B927" s="120">
        <v>42077</v>
      </c>
      <c r="C927" s="116" t="s">
        <v>326</v>
      </c>
      <c r="D927" s="116" t="s">
        <v>576</v>
      </c>
      <c r="E927" s="116" t="s">
        <v>328</v>
      </c>
      <c r="F927" s="116" t="s">
        <v>329</v>
      </c>
      <c r="G927" s="116" t="s">
        <v>1034</v>
      </c>
      <c r="H927" s="116">
        <f t="shared" si="73"/>
        <v>2</v>
      </c>
      <c r="I927" s="116" t="s">
        <v>156</v>
      </c>
      <c r="J927" s="116" t="s">
        <v>158</v>
      </c>
      <c r="K927" s="116">
        <v>3</v>
      </c>
      <c r="L927" s="116"/>
      <c r="M927" s="116" t="s">
        <v>199</v>
      </c>
      <c r="N927" s="116" t="s">
        <v>200</v>
      </c>
      <c r="O927" s="116">
        <f t="shared" si="74"/>
        <v>2015</v>
      </c>
      <c r="P927" s="116">
        <f t="shared" si="75"/>
        <v>3</v>
      </c>
    </row>
    <row r="928" spans="1:16" x14ac:dyDescent="0.2">
      <c r="A928" s="116" t="str">
        <f t="shared" si="77"/>
        <v>Karien Behrens</v>
      </c>
      <c r="B928" s="120">
        <v>41923</v>
      </c>
      <c r="C928" s="116" t="s">
        <v>687</v>
      </c>
      <c r="D928" s="116" t="s">
        <v>770</v>
      </c>
      <c r="E928" s="116" t="s">
        <v>312</v>
      </c>
      <c r="F928" s="116" t="s">
        <v>313</v>
      </c>
      <c r="G928" s="116" t="s">
        <v>1035</v>
      </c>
      <c r="H928" s="116">
        <f t="shared" si="73"/>
        <v>1</v>
      </c>
      <c r="I928" s="116" t="s">
        <v>156</v>
      </c>
      <c r="J928" s="116" t="s">
        <v>158</v>
      </c>
      <c r="K928" s="116">
        <v>3</v>
      </c>
      <c r="L928" s="116"/>
      <c r="M928" s="116" t="s">
        <v>199</v>
      </c>
      <c r="N928" s="116" t="s">
        <v>317</v>
      </c>
      <c r="O928" s="116">
        <f t="shared" si="74"/>
        <v>2014</v>
      </c>
      <c r="P928" s="116">
        <f t="shared" si="75"/>
        <v>10</v>
      </c>
    </row>
    <row r="929" spans="1:16" x14ac:dyDescent="0.2">
      <c r="A929" s="116" t="str">
        <f t="shared" si="77"/>
        <v>Karien Behrens</v>
      </c>
      <c r="B929" s="120">
        <v>42070</v>
      </c>
      <c r="C929" s="116" t="s">
        <v>429</v>
      </c>
      <c r="D929" s="116" t="s">
        <v>611</v>
      </c>
      <c r="E929" s="116" t="s">
        <v>431</v>
      </c>
      <c r="F929" s="116" t="s">
        <v>313</v>
      </c>
      <c r="G929" s="116" t="s">
        <v>1036</v>
      </c>
      <c r="H929" s="116">
        <f t="shared" si="73"/>
        <v>1</v>
      </c>
      <c r="I929" s="116" t="s">
        <v>156</v>
      </c>
      <c r="J929" s="116" t="s">
        <v>158</v>
      </c>
      <c r="K929" s="116">
        <v>3</v>
      </c>
      <c r="L929" s="116"/>
      <c r="M929" s="116" t="s">
        <v>199</v>
      </c>
      <c r="N929" s="116" t="s">
        <v>200</v>
      </c>
      <c r="O929" s="116">
        <f t="shared" si="74"/>
        <v>2015</v>
      </c>
      <c r="P929" s="116">
        <f t="shared" si="75"/>
        <v>3</v>
      </c>
    </row>
    <row r="930" spans="1:16" x14ac:dyDescent="0.2">
      <c r="A930" s="116" t="str">
        <f t="shared" si="77"/>
        <v>Karien Behrens</v>
      </c>
      <c r="B930" s="120">
        <v>42238</v>
      </c>
      <c r="C930" s="116" t="s">
        <v>545</v>
      </c>
      <c r="D930" s="116" t="s">
        <v>662</v>
      </c>
      <c r="E930" s="116"/>
      <c r="F930" s="116" t="s">
        <v>313</v>
      </c>
      <c r="G930" s="116" t="s">
        <v>1489</v>
      </c>
      <c r="H930" s="116">
        <f t="shared" si="73"/>
        <v>1</v>
      </c>
      <c r="I930" s="116" t="s">
        <v>156</v>
      </c>
      <c r="J930" s="116" t="s">
        <v>158</v>
      </c>
      <c r="K930" s="116"/>
      <c r="L930" s="116"/>
      <c r="M930" s="116"/>
      <c r="N930" s="116" t="s">
        <v>200</v>
      </c>
      <c r="O930" s="116">
        <f t="shared" si="74"/>
        <v>2015</v>
      </c>
      <c r="P930" s="116">
        <f t="shared" si="75"/>
        <v>8</v>
      </c>
    </row>
    <row r="931" spans="1:16" x14ac:dyDescent="0.2">
      <c r="A931" s="116" t="str">
        <f t="shared" si="77"/>
        <v>Karien Behrens</v>
      </c>
      <c r="B931" s="120">
        <v>42238</v>
      </c>
      <c r="C931" s="116" t="s">
        <v>545</v>
      </c>
      <c r="D931" s="116" t="s">
        <v>662</v>
      </c>
      <c r="E931" s="116"/>
      <c r="F931" s="116" t="s">
        <v>313</v>
      </c>
      <c r="G931" s="116" t="s">
        <v>1490</v>
      </c>
      <c r="H931" s="116">
        <f t="shared" si="73"/>
        <v>1</v>
      </c>
      <c r="I931" s="116" t="s">
        <v>156</v>
      </c>
      <c r="J931" s="116" t="s">
        <v>158</v>
      </c>
      <c r="K931" s="116"/>
      <c r="L931" s="116"/>
      <c r="M931" s="116"/>
      <c r="N931" s="116" t="s">
        <v>200</v>
      </c>
      <c r="O931" s="116">
        <f t="shared" si="74"/>
        <v>2015</v>
      </c>
      <c r="P931" s="116">
        <f t="shared" si="75"/>
        <v>8</v>
      </c>
    </row>
    <row r="932" spans="1:16" x14ac:dyDescent="0.2">
      <c r="A932" s="116" t="str">
        <f t="shared" si="77"/>
        <v>Karien Behrens</v>
      </c>
      <c r="B932" s="120">
        <v>41503</v>
      </c>
      <c r="C932" s="116" t="s">
        <v>480</v>
      </c>
      <c r="D932" s="116" t="s">
        <v>726</v>
      </c>
      <c r="E932" s="116"/>
      <c r="F932" s="116" t="s">
        <v>313</v>
      </c>
      <c r="G932" s="116" t="s">
        <v>1037</v>
      </c>
      <c r="H932" s="116">
        <f t="shared" si="73"/>
        <v>1</v>
      </c>
      <c r="I932" s="116" t="s">
        <v>156</v>
      </c>
      <c r="J932" s="116" t="s">
        <v>158</v>
      </c>
      <c r="K932" s="116"/>
      <c r="L932" s="116"/>
      <c r="M932" s="116"/>
      <c r="N932" s="116" t="s">
        <v>317</v>
      </c>
      <c r="O932" s="116">
        <f t="shared" si="74"/>
        <v>2013</v>
      </c>
      <c r="P932" s="116">
        <f t="shared" si="75"/>
        <v>8</v>
      </c>
    </row>
    <row r="933" spans="1:16" x14ac:dyDescent="0.2">
      <c r="A933" t="s">
        <v>85</v>
      </c>
      <c r="B933" s="117">
        <v>42497</v>
      </c>
      <c r="C933" t="s">
        <v>1746</v>
      </c>
      <c r="D933" t="s">
        <v>1780</v>
      </c>
      <c r="F933" t="s">
        <v>313</v>
      </c>
      <c r="G933" t="s">
        <v>1781</v>
      </c>
      <c r="H933" s="116">
        <f t="shared" si="73"/>
        <v>1</v>
      </c>
      <c r="N933" t="s">
        <v>200</v>
      </c>
      <c r="O933" s="116">
        <f t="shared" si="74"/>
        <v>2016</v>
      </c>
      <c r="P933" s="116">
        <f t="shared" si="75"/>
        <v>5</v>
      </c>
    </row>
    <row r="934" spans="1:16" x14ac:dyDescent="0.2">
      <c r="A934" s="116" t="str">
        <f t="shared" ref="A934:A970" si="78">IF(I934="",TRIM(J934),CONCATENATE(TRIM(J934)," ",TRIM(I934)))</f>
        <v>Karien Behrens</v>
      </c>
      <c r="B934" s="120">
        <v>41846</v>
      </c>
      <c r="C934" s="116" t="s">
        <v>549</v>
      </c>
      <c r="D934" s="116" t="s">
        <v>606</v>
      </c>
      <c r="E934" s="116"/>
      <c r="F934" s="116" t="s">
        <v>313</v>
      </c>
      <c r="G934" s="116" t="s">
        <v>1038</v>
      </c>
      <c r="H934" s="116">
        <f t="shared" si="73"/>
        <v>1</v>
      </c>
      <c r="I934" s="116" t="s">
        <v>156</v>
      </c>
      <c r="J934" s="116" t="s">
        <v>158</v>
      </c>
      <c r="K934" s="116"/>
      <c r="L934" s="116"/>
      <c r="M934" s="116" t="s">
        <v>199</v>
      </c>
      <c r="N934" s="116" t="s">
        <v>317</v>
      </c>
      <c r="O934" s="116">
        <f t="shared" si="74"/>
        <v>2014</v>
      </c>
      <c r="P934" s="116">
        <f t="shared" si="75"/>
        <v>7</v>
      </c>
    </row>
    <row r="935" spans="1:16" x14ac:dyDescent="0.2">
      <c r="A935" s="116" t="str">
        <f t="shared" si="78"/>
        <v>Karien Behrens</v>
      </c>
      <c r="B935" s="120">
        <v>41860</v>
      </c>
      <c r="C935" s="116" t="s">
        <v>476</v>
      </c>
      <c r="D935" s="116" t="s">
        <v>244</v>
      </c>
      <c r="E935" s="116"/>
      <c r="F935" s="116" t="s">
        <v>313</v>
      </c>
      <c r="G935" s="116" t="s">
        <v>1038</v>
      </c>
      <c r="H935" s="116">
        <f t="shared" si="73"/>
        <v>2</v>
      </c>
      <c r="I935" s="116"/>
      <c r="J935" s="116" t="s">
        <v>85</v>
      </c>
      <c r="K935" s="116"/>
      <c r="L935" s="116"/>
      <c r="M935" s="116"/>
      <c r="N935" s="116"/>
      <c r="O935" s="116">
        <f t="shared" si="74"/>
        <v>2014</v>
      </c>
      <c r="P935" s="116">
        <f t="shared" si="75"/>
        <v>8</v>
      </c>
    </row>
    <row r="936" spans="1:16" x14ac:dyDescent="0.2">
      <c r="A936" s="116" t="str">
        <f t="shared" si="78"/>
        <v>Karien Behrens</v>
      </c>
      <c r="B936" s="120">
        <v>41552</v>
      </c>
      <c r="C936" s="116" t="s">
        <v>310</v>
      </c>
      <c r="D936" s="116" t="s">
        <v>639</v>
      </c>
      <c r="E936" s="116" t="s">
        <v>312</v>
      </c>
      <c r="F936" s="116" t="s">
        <v>313</v>
      </c>
      <c r="G936" s="116" t="s">
        <v>1039</v>
      </c>
      <c r="H936" s="116">
        <f t="shared" si="73"/>
        <v>1</v>
      </c>
      <c r="I936" s="116" t="s">
        <v>156</v>
      </c>
      <c r="J936" s="116" t="s">
        <v>158</v>
      </c>
      <c r="K936" s="116"/>
      <c r="L936" s="116"/>
      <c r="M936" s="116"/>
      <c r="N936" s="116" t="s">
        <v>317</v>
      </c>
      <c r="O936" s="116">
        <f t="shared" si="74"/>
        <v>2013</v>
      </c>
      <c r="P936" s="116">
        <f t="shared" si="75"/>
        <v>10</v>
      </c>
    </row>
    <row r="937" spans="1:16" x14ac:dyDescent="0.2">
      <c r="A937" s="116" t="str">
        <f t="shared" si="78"/>
        <v>Karien Behrens</v>
      </c>
      <c r="B937" s="120">
        <v>41916</v>
      </c>
      <c r="C937" s="116" t="s">
        <v>535</v>
      </c>
      <c r="D937" s="116" t="s">
        <v>1040</v>
      </c>
      <c r="E937" s="116"/>
      <c r="F937" s="116" t="s">
        <v>313</v>
      </c>
      <c r="G937" s="116" t="s">
        <v>1039</v>
      </c>
      <c r="H937" s="116">
        <f t="shared" si="73"/>
        <v>2</v>
      </c>
      <c r="I937" s="116" t="s">
        <v>156</v>
      </c>
      <c r="J937" s="116" t="s">
        <v>158</v>
      </c>
      <c r="K937" s="116"/>
      <c r="L937" s="116"/>
      <c r="M937" s="116" t="s">
        <v>199</v>
      </c>
      <c r="N937" s="116" t="s">
        <v>317</v>
      </c>
      <c r="O937" s="116">
        <f t="shared" si="74"/>
        <v>2014</v>
      </c>
      <c r="P937" s="116">
        <f t="shared" si="75"/>
        <v>10</v>
      </c>
    </row>
    <row r="938" spans="1:16" x14ac:dyDescent="0.2">
      <c r="A938" s="116" t="str">
        <f t="shared" si="78"/>
        <v>Karien Behrens</v>
      </c>
      <c r="B938" s="120">
        <v>41951</v>
      </c>
      <c r="C938" s="116" t="s">
        <v>524</v>
      </c>
      <c r="D938" s="116" t="s">
        <v>397</v>
      </c>
      <c r="E938" s="116" t="s">
        <v>312</v>
      </c>
      <c r="F938" s="116" t="s">
        <v>313</v>
      </c>
      <c r="G938" s="116" t="s">
        <v>1041</v>
      </c>
      <c r="H938" s="116">
        <f t="shared" si="73"/>
        <v>1</v>
      </c>
      <c r="I938" s="116" t="s">
        <v>156</v>
      </c>
      <c r="J938" s="116" t="s">
        <v>158</v>
      </c>
      <c r="K938" s="116">
        <v>3</v>
      </c>
      <c r="L938" s="116"/>
      <c r="M938" s="116" t="s">
        <v>199</v>
      </c>
      <c r="N938" s="116" t="s">
        <v>317</v>
      </c>
      <c r="O938" s="116">
        <f t="shared" si="74"/>
        <v>2014</v>
      </c>
      <c r="P938" s="116">
        <f t="shared" si="75"/>
        <v>11</v>
      </c>
    </row>
    <row r="939" spans="1:16" x14ac:dyDescent="0.2">
      <c r="A939" s="116" t="str">
        <f t="shared" si="78"/>
        <v>Karien Behrens</v>
      </c>
      <c r="B939" s="117">
        <v>42511</v>
      </c>
      <c r="C939" t="s">
        <v>541</v>
      </c>
      <c r="D939" t="s">
        <v>1806</v>
      </c>
      <c r="E939" t="s">
        <v>312</v>
      </c>
      <c r="F939" t="s">
        <v>313</v>
      </c>
      <c r="G939" t="s">
        <v>1412</v>
      </c>
      <c r="H939" s="116">
        <f t="shared" si="73"/>
        <v>1</v>
      </c>
      <c r="I939" t="s">
        <v>156</v>
      </c>
      <c r="J939" t="s">
        <v>158</v>
      </c>
      <c r="N939" t="s">
        <v>200</v>
      </c>
      <c r="O939" s="116">
        <f t="shared" si="74"/>
        <v>2016</v>
      </c>
      <c r="P939" s="116">
        <f t="shared" si="75"/>
        <v>5</v>
      </c>
    </row>
    <row r="940" spans="1:16" x14ac:dyDescent="0.2">
      <c r="A940" s="116" t="str">
        <f t="shared" si="78"/>
        <v>Karien Behrens</v>
      </c>
      <c r="B940" s="117">
        <v>42560</v>
      </c>
      <c r="C940" t="s">
        <v>1857</v>
      </c>
      <c r="D940" t="s">
        <v>1858</v>
      </c>
      <c r="F940" t="s">
        <v>364</v>
      </c>
      <c r="G940" t="s">
        <v>1412</v>
      </c>
      <c r="H940" s="116">
        <f t="shared" si="73"/>
        <v>2</v>
      </c>
      <c r="I940" t="s">
        <v>156</v>
      </c>
      <c r="J940" t="s">
        <v>158</v>
      </c>
      <c r="N940" t="s">
        <v>200</v>
      </c>
      <c r="O940" s="116">
        <f t="shared" si="74"/>
        <v>2016</v>
      </c>
      <c r="P940" s="116">
        <f t="shared" si="75"/>
        <v>7</v>
      </c>
    </row>
    <row r="941" spans="1:16" x14ac:dyDescent="0.2">
      <c r="A941" s="116" t="str">
        <f t="shared" si="78"/>
        <v>Karien Behrens</v>
      </c>
      <c r="B941" s="117">
        <v>42574</v>
      </c>
      <c r="C941" t="s">
        <v>562</v>
      </c>
      <c r="D941" t="s">
        <v>1899</v>
      </c>
      <c r="E941" t="s">
        <v>312</v>
      </c>
      <c r="F941" t="s">
        <v>313</v>
      </c>
      <c r="G941" t="s">
        <v>1412</v>
      </c>
      <c r="H941" s="116">
        <f t="shared" si="73"/>
        <v>3</v>
      </c>
      <c r="I941" t="s">
        <v>156</v>
      </c>
      <c r="J941" t="s">
        <v>158</v>
      </c>
      <c r="M941" t="s">
        <v>199</v>
      </c>
      <c r="N941" t="s">
        <v>200</v>
      </c>
      <c r="O941" s="116">
        <f t="shared" si="74"/>
        <v>2016</v>
      </c>
      <c r="P941" s="116">
        <f t="shared" si="75"/>
        <v>7</v>
      </c>
    </row>
    <row r="942" spans="1:16" x14ac:dyDescent="0.2">
      <c r="A942" s="116" t="str">
        <f t="shared" si="78"/>
        <v>Karien Behrens</v>
      </c>
      <c r="B942" s="120">
        <v>41825</v>
      </c>
      <c r="C942" s="116" t="s">
        <v>320</v>
      </c>
      <c r="D942" s="116" t="s">
        <v>448</v>
      </c>
      <c r="E942" s="116" t="s">
        <v>312</v>
      </c>
      <c r="F942" s="116" t="s">
        <v>313</v>
      </c>
      <c r="G942" s="116" t="s">
        <v>1042</v>
      </c>
      <c r="H942" s="116">
        <f t="shared" si="73"/>
        <v>1</v>
      </c>
      <c r="I942" s="116" t="s">
        <v>156</v>
      </c>
      <c r="J942" s="116" t="s">
        <v>158</v>
      </c>
      <c r="K942" s="116">
        <v>2</v>
      </c>
      <c r="L942" s="116"/>
      <c r="M942" s="116" t="s">
        <v>199</v>
      </c>
      <c r="N942" s="116" t="s">
        <v>317</v>
      </c>
      <c r="O942" s="116">
        <f t="shared" si="74"/>
        <v>2014</v>
      </c>
      <c r="P942" s="116">
        <f t="shared" si="75"/>
        <v>7</v>
      </c>
    </row>
    <row r="943" spans="1:16" x14ac:dyDescent="0.2">
      <c r="A943" s="116" t="str">
        <f t="shared" si="78"/>
        <v>Karien Behrens</v>
      </c>
      <c r="B943" s="120">
        <v>41854</v>
      </c>
      <c r="C943" s="116" t="s">
        <v>371</v>
      </c>
      <c r="D943" s="116" t="s">
        <v>566</v>
      </c>
      <c r="E943" s="116"/>
      <c r="F943" s="116" t="s">
        <v>373</v>
      </c>
      <c r="G943" s="116" t="s">
        <v>1043</v>
      </c>
      <c r="H943" s="116">
        <f t="shared" si="73"/>
        <v>1</v>
      </c>
      <c r="I943" s="116"/>
      <c r="J943" s="116" t="s">
        <v>85</v>
      </c>
      <c r="K943" s="116"/>
      <c r="L943" s="116"/>
      <c r="M943" s="116"/>
      <c r="N943" s="116"/>
      <c r="O943" s="116">
        <f t="shared" si="74"/>
        <v>2014</v>
      </c>
      <c r="P943" s="116">
        <f t="shared" si="75"/>
        <v>8</v>
      </c>
    </row>
    <row r="944" spans="1:16" x14ac:dyDescent="0.2">
      <c r="A944" s="116" t="str">
        <f t="shared" si="78"/>
        <v>Karien Behrens</v>
      </c>
      <c r="B944" s="117">
        <v>42525</v>
      </c>
      <c r="C944" t="s">
        <v>703</v>
      </c>
      <c r="D944" t="s">
        <v>1805</v>
      </c>
      <c r="F944" t="s">
        <v>313</v>
      </c>
      <c r="G944" t="s">
        <v>1826</v>
      </c>
      <c r="H944" s="116">
        <f t="shared" si="73"/>
        <v>1</v>
      </c>
      <c r="I944" t="s">
        <v>156</v>
      </c>
      <c r="J944" t="s">
        <v>158</v>
      </c>
      <c r="M944" t="s">
        <v>199</v>
      </c>
      <c r="N944" t="s">
        <v>200</v>
      </c>
      <c r="O944" s="116">
        <f t="shared" si="74"/>
        <v>2016</v>
      </c>
      <c r="P944" s="116">
        <f t="shared" si="75"/>
        <v>6</v>
      </c>
    </row>
    <row r="945" spans="1:16" x14ac:dyDescent="0.2">
      <c r="A945" s="116" t="str">
        <f t="shared" si="78"/>
        <v>Karien Behrens</v>
      </c>
      <c r="B945" s="117">
        <v>42679</v>
      </c>
      <c r="C945" t="s">
        <v>426</v>
      </c>
      <c r="D945" t="s">
        <v>499</v>
      </c>
      <c r="F945" t="s">
        <v>313</v>
      </c>
      <c r="G945" t="s">
        <v>2042</v>
      </c>
      <c r="H945" s="116">
        <f t="shared" si="73"/>
        <v>1</v>
      </c>
      <c r="I945" t="s">
        <v>156</v>
      </c>
      <c r="J945" t="s">
        <v>158</v>
      </c>
      <c r="M945" t="s">
        <v>199</v>
      </c>
      <c r="N945" t="s">
        <v>200</v>
      </c>
      <c r="O945" s="116">
        <f t="shared" si="74"/>
        <v>2016</v>
      </c>
      <c r="P945" s="116">
        <f t="shared" si="75"/>
        <v>11</v>
      </c>
    </row>
    <row r="946" spans="1:16" x14ac:dyDescent="0.2">
      <c r="A946" s="116" t="str">
        <f t="shared" si="78"/>
        <v>Karien Behrens</v>
      </c>
      <c r="B946" s="117">
        <v>42560</v>
      </c>
      <c r="C946" t="s">
        <v>1857</v>
      </c>
      <c r="D946" t="s">
        <v>1862</v>
      </c>
      <c r="F946" t="s">
        <v>313</v>
      </c>
      <c r="G946" t="s">
        <v>1853</v>
      </c>
      <c r="H946" s="116">
        <f t="shared" si="73"/>
        <v>1</v>
      </c>
      <c r="I946" t="s">
        <v>156</v>
      </c>
      <c r="J946" t="s">
        <v>158</v>
      </c>
      <c r="N946" t="s">
        <v>200</v>
      </c>
      <c r="O946" s="116">
        <f t="shared" si="74"/>
        <v>2016</v>
      </c>
      <c r="P946" s="116">
        <f t="shared" si="75"/>
        <v>7</v>
      </c>
    </row>
    <row r="947" spans="1:16" x14ac:dyDescent="0.2">
      <c r="A947" s="116" t="str">
        <f t="shared" si="78"/>
        <v>Karien Behrens</v>
      </c>
      <c r="B947" s="117">
        <v>42588</v>
      </c>
      <c r="C947" t="s">
        <v>687</v>
      </c>
      <c r="D947" s="140" t="s">
        <v>1891</v>
      </c>
      <c r="E947" s="140"/>
      <c r="F947" s="143" t="s">
        <v>1461</v>
      </c>
      <c r="G947" s="140" t="s">
        <v>1921</v>
      </c>
      <c r="H947" s="116">
        <f t="shared" si="73"/>
        <v>2</v>
      </c>
      <c r="I947" s="140" t="s">
        <v>156</v>
      </c>
      <c r="J947" s="140" t="s">
        <v>158</v>
      </c>
      <c r="K947" s="140"/>
      <c r="L947" s="140"/>
      <c r="M947" s="140"/>
      <c r="N947" s="140" t="s">
        <v>200</v>
      </c>
      <c r="O947" s="116">
        <f t="shared" si="74"/>
        <v>2016</v>
      </c>
      <c r="P947" s="116">
        <f t="shared" si="75"/>
        <v>8</v>
      </c>
    </row>
    <row r="948" spans="1:16" x14ac:dyDescent="0.2">
      <c r="A948" s="116" t="str">
        <f t="shared" si="78"/>
        <v>Karien Behrens</v>
      </c>
      <c r="B948" s="117">
        <v>42665</v>
      </c>
      <c r="C948" t="s">
        <v>361</v>
      </c>
      <c r="D948" t="s">
        <v>1813</v>
      </c>
      <c r="F948" t="s">
        <v>313</v>
      </c>
      <c r="G948" t="s">
        <v>2043</v>
      </c>
      <c r="H948" s="116">
        <f t="shared" si="73"/>
        <v>1</v>
      </c>
      <c r="I948" t="s">
        <v>156</v>
      </c>
      <c r="J948" t="s">
        <v>158</v>
      </c>
      <c r="M948" t="s">
        <v>199</v>
      </c>
      <c r="N948" t="s">
        <v>200</v>
      </c>
      <c r="O948" s="116">
        <f t="shared" si="74"/>
        <v>2016</v>
      </c>
      <c r="P948" s="116">
        <f t="shared" si="75"/>
        <v>10</v>
      </c>
    </row>
    <row r="949" spans="1:16" x14ac:dyDescent="0.2">
      <c r="A949" s="116" t="str">
        <f t="shared" si="78"/>
        <v>Karien Behrens</v>
      </c>
      <c r="B949" s="120">
        <v>41811</v>
      </c>
      <c r="C949" s="116" t="s">
        <v>470</v>
      </c>
      <c r="D949" s="116" t="s">
        <v>321</v>
      </c>
      <c r="E949" s="116" t="s">
        <v>338</v>
      </c>
      <c r="F949" s="116" t="s">
        <v>313</v>
      </c>
      <c r="G949" s="116" t="s">
        <v>1044</v>
      </c>
      <c r="H949" s="116">
        <f t="shared" si="73"/>
        <v>1</v>
      </c>
      <c r="I949" s="116" t="s">
        <v>156</v>
      </c>
      <c r="J949" s="116" t="s">
        <v>158</v>
      </c>
      <c r="K949" s="116">
        <v>2</v>
      </c>
      <c r="L949" s="116"/>
      <c r="M949" s="116" t="s">
        <v>199</v>
      </c>
      <c r="N949" s="116" t="s">
        <v>317</v>
      </c>
      <c r="O949" s="116">
        <f t="shared" si="74"/>
        <v>2014</v>
      </c>
      <c r="P949" s="116">
        <f t="shared" si="75"/>
        <v>6</v>
      </c>
    </row>
    <row r="950" spans="1:16" x14ac:dyDescent="0.2">
      <c r="A950" s="116" t="str">
        <f t="shared" si="78"/>
        <v>Karien Behrens</v>
      </c>
      <c r="B950" s="120">
        <v>41923</v>
      </c>
      <c r="C950" s="116" t="s">
        <v>687</v>
      </c>
      <c r="D950" s="116" t="s">
        <v>770</v>
      </c>
      <c r="E950" s="116" t="s">
        <v>312</v>
      </c>
      <c r="F950" s="116" t="s">
        <v>313</v>
      </c>
      <c r="G950" s="116" t="s">
        <v>1045</v>
      </c>
      <c r="H950" s="116">
        <f t="shared" si="73"/>
        <v>1</v>
      </c>
      <c r="I950" s="116" t="s">
        <v>156</v>
      </c>
      <c r="J950" s="116" t="s">
        <v>158</v>
      </c>
      <c r="K950" s="116">
        <v>3</v>
      </c>
      <c r="L950" s="116"/>
      <c r="M950" s="116" t="s">
        <v>199</v>
      </c>
      <c r="N950" s="116" t="s">
        <v>317</v>
      </c>
      <c r="O950" s="116">
        <f t="shared" si="74"/>
        <v>2014</v>
      </c>
      <c r="P950" s="116">
        <f t="shared" si="75"/>
        <v>10</v>
      </c>
    </row>
    <row r="951" spans="1:16" x14ac:dyDescent="0.2">
      <c r="A951" s="116" t="str">
        <f t="shared" si="78"/>
        <v>Karien Behrens</v>
      </c>
      <c r="B951" s="117">
        <v>42637</v>
      </c>
      <c r="C951" t="s">
        <v>345</v>
      </c>
      <c r="D951" t="s">
        <v>1980</v>
      </c>
      <c r="F951" t="s">
        <v>313</v>
      </c>
      <c r="G951" t="s">
        <v>1045</v>
      </c>
      <c r="H951" s="116">
        <f t="shared" si="73"/>
        <v>2</v>
      </c>
      <c r="I951" t="s">
        <v>156</v>
      </c>
      <c r="J951" t="s">
        <v>158</v>
      </c>
      <c r="M951" t="s">
        <v>199</v>
      </c>
      <c r="N951" t="s">
        <v>200</v>
      </c>
      <c r="O951" s="116">
        <f t="shared" si="74"/>
        <v>2016</v>
      </c>
      <c r="P951" s="116">
        <f t="shared" si="75"/>
        <v>9</v>
      </c>
    </row>
    <row r="952" spans="1:16" x14ac:dyDescent="0.2">
      <c r="A952" s="116" t="str">
        <f t="shared" si="78"/>
        <v>Karien Behrens</v>
      </c>
      <c r="B952" s="120">
        <v>41503</v>
      </c>
      <c r="C952" s="116" t="s">
        <v>480</v>
      </c>
      <c r="D952" s="116" t="s">
        <v>726</v>
      </c>
      <c r="E952" s="116"/>
      <c r="F952" s="116" t="s">
        <v>313</v>
      </c>
      <c r="G952" s="116" t="s">
        <v>1046</v>
      </c>
      <c r="H952" s="116">
        <f t="shared" si="73"/>
        <v>1</v>
      </c>
      <c r="I952" s="116" t="s">
        <v>156</v>
      </c>
      <c r="J952" s="116" t="s">
        <v>158</v>
      </c>
      <c r="K952" s="116"/>
      <c r="L952" s="116"/>
      <c r="M952" s="116"/>
      <c r="N952" s="116" t="s">
        <v>317</v>
      </c>
      <c r="O952" s="116">
        <f t="shared" si="74"/>
        <v>2013</v>
      </c>
      <c r="P952" s="116">
        <f t="shared" si="75"/>
        <v>8</v>
      </c>
    </row>
    <row r="953" spans="1:16" x14ac:dyDescent="0.2">
      <c r="A953" s="116" t="str">
        <f t="shared" si="78"/>
        <v>Kathy Kay</v>
      </c>
      <c r="B953" s="120">
        <v>41825</v>
      </c>
      <c r="C953" s="116" t="s">
        <v>320</v>
      </c>
      <c r="D953" s="116" t="s">
        <v>448</v>
      </c>
      <c r="E953" s="116" t="s">
        <v>312</v>
      </c>
      <c r="F953" s="116" t="s">
        <v>313</v>
      </c>
      <c r="G953" s="116" t="s">
        <v>1047</v>
      </c>
      <c r="H953" s="116">
        <f t="shared" si="73"/>
        <v>1</v>
      </c>
      <c r="I953" s="116" t="s">
        <v>159</v>
      </c>
      <c r="J953" s="116" t="s">
        <v>164</v>
      </c>
      <c r="K953" s="116">
        <v>5</v>
      </c>
      <c r="L953" s="116" t="s">
        <v>205</v>
      </c>
      <c r="M953" s="116" t="s">
        <v>165</v>
      </c>
      <c r="N953" s="116" t="s">
        <v>317</v>
      </c>
      <c r="O953" s="116">
        <f t="shared" si="74"/>
        <v>2014</v>
      </c>
      <c r="P953" s="116">
        <f t="shared" si="75"/>
        <v>7</v>
      </c>
    </row>
    <row r="954" spans="1:16" x14ac:dyDescent="0.2">
      <c r="A954" s="116" t="str">
        <f t="shared" si="78"/>
        <v>Kathy Kay</v>
      </c>
      <c r="B954" s="120">
        <v>41825</v>
      </c>
      <c r="C954" s="116" t="s">
        <v>320</v>
      </c>
      <c r="D954" s="116" t="s">
        <v>448</v>
      </c>
      <c r="E954" s="116" t="s">
        <v>312</v>
      </c>
      <c r="F954" s="116" t="s">
        <v>313</v>
      </c>
      <c r="G954" s="116" t="s">
        <v>1048</v>
      </c>
      <c r="H954" s="116">
        <f t="shared" si="73"/>
        <v>1</v>
      </c>
      <c r="I954" s="116" t="s">
        <v>159</v>
      </c>
      <c r="J954" s="116" t="s">
        <v>164</v>
      </c>
      <c r="K954" s="116">
        <v>5</v>
      </c>
      <c r="L954" s="116" t="s">
        <v>205</v>
      </c>
      <c r="M954" s="116" t="s">
        <v>165</v>
      </c>
      <c r="N954" s="116" t="s">
        <v>317</v>
      </c>
      <c r="O954" s="116">
        <f t="shared" si="74"/>
        <v>2014</v>
      </c>
      <c r="P954" s="116">
        <f t="shared" si="75"/>
        <v>7</v>
      </c>
    </row>
    <row r="955" spans="1:16" x14ac:dyDescent="0.2">
      <c r="A955" s="116" t="str">
        <f t="shared" si="78"/>
        <v>Kathy Kay</v>
      </c>
      <c r="B955" s="120">
        <v>41482</v>
      </c>
      <c r="C955" s="116" t="s">
        <v>399</v>
      </c>
      <c r="D955" s="116" t="s">
        <v>395</v>
      </c>
      <c r="E955" s="116" t="s">
        <v>401</v>
      </c>
      <c r="F955" s="116" t="s">
        <v>313</v>
      </c>
      <c r="G955" s="116" t="s">
        <v>1049</v>
      </c>
      <c r="H955" s="116">
        <f t="shared" si="73"/>
        <v>1</v>
      </c>
      <c r="I955" s="116" t="s">
        <v>159</v>
      </c>
      <c r="J955" s="116" t="s">
        <v>164</v>
      </c>
      <c r="K955" s="116" t="s">
        <v>1050</v>
      </c>
      <c r="L955" s="116"/>
      <c r="M955" s="116" t="s">
        <v>165</v>
      </c>
      <c r="N955" s="116" t="s">
        <v>317</v>
      </c>
      <c r="O955" s="116">
        <f t="shared" si="74"/>
        <v>2013</v>
      </c>
      <c r="P955" s="116">
        <f t="shared" si="75"/>
        <v>7</v>
      </c>
    </row>
    <row r="956" spans="1:16" x14ac:dyDescent="0.2">
      <c r="A956" s="116" t="str">
        <f t="shared" si="78"/>
        <v>Kathy Kay</v>
      </c>
      <c r="B956" s="120">
        <v>41524</v>
      </c>
      <c r="C956" s="116" t="s">
        <v>490</v>
      </c>
      <c r="D956" s="116" t="s">
        <v>1024</v>
      </c>
      <c r="E956" s="116"/>
      <c r="F956" s="116" t="s">
        <v>313</v>
      </c>
      <c r="G956" s="116" t="s">
        <v>1049</v>
      </c>
      <c r="H956" s="116">
        <f t="shared" si="73"/>
        <v>2</v>
      </c>
      <c r="I956" s="116" t="s">
        <v>159</v>
      </c>
      <c r="J956" s="116" t="s">
        <v>164</v>
      </c>
      <c r="K956" s="116"/>
      <c r="L956" s="116"/>
      <c r="M956" s="116"/>
      <c r="N956" s="116" t="s">
        <v>317</v>
      </c>
      <c r="O956" s="116">
        <f t="shared" si="74"/>
        <v>2013</v>
      </c>
      <c r="P956" s="116">
        <f t="shared" si="75"/>
        <v>9</v>
      </c>
    </row>
    <row r="957" spans="1:16" x14ac:dyDescent="0.2">
      <c r="A957" s="116" t="str">
        <f t="shared" si="78"/>
        <v>Kathy Kay</v>
      </c>
      <c r="B957" s="120">
        <v>41482</v>
      </c>
      <c r="C957" s="116" t="s">
        <v>399</v>
      </c>
      <c r="D957" s="116" t="s">
        <v>395</v>
      </c>
      <c r="E957" s="116" t="s">
        <v>401</v>
      </c>
      <c r="F957" s="116" t="s">
        <v>313</v>
      </c>
      <c r="G957" s="116" t="s">
        <v>1051</v>
      </c>
      <c r="H957" s="116">
        <f t="shared" si="73"/>
        <v>1</v>
      </c>
      <c r="I957" s="116" t="s">
        <v>159</v>
      </c>
      <c r="J957" s="116" t="s">
        <v>164</v>
      </c>
      <c r="K957" s="116" t="s">
        <v>1050</v>
      </c>
      <c r="L957" s="116"/>
      <c r="M957" s="116" t="s">
        <v>165</v>
      </c>
      <c r="N957" s="116" t="s">
        <v>317</v>
      </c>
      <c r="O957" s="116">
        <f t="shared" si="74"/>
        <v>2013</v>
      </c>
      <c r="P957" s="116">
        <f t="shared" si="75"/>
        <v>7</v>
      </c>
    </row>
    <row r="958" spans="1:16" x14ac:dyDescent="0.2">
      <c r="A958" s="116" t="str">
        <f t="shared" si="78"/>
        <v>Kathy Kay</v>
      </c>
      <c r="B958" s="120">
        <v>42154</v>
      </c>
      <c r="C958" s="116" t="s">
        <v>439</v>
      </c>
      <c r="D958" s="116" t="s">
        <v>1052</v>
      </c>
      <c r="E958" s="116" t="s">
        <v>733</v>
      </c>
      <c r="F958" s="116" t="s">
        <v>734</v>
      </c>
      <c r="G958" s="116" t="s">
        <v>1053</v>
      </c>
      <c r="H958" s="116">
        <f t="shared" si="73"/>
        <v>1</v>
      </c>
      <c r="I958" s="116" t="s">
        <v>159</v>
      </c>
      <c r="J958" s="116" t="s">
        <v>164</v>
      </c>
      <c r="K958" s="116">
        <v>5</v>
      </c>
      <c r="L958" s="116" t="s">
        <v>205</v>
      </c>
      <c r="M958" s="116" t="s">
        <v>165</v>
      </c>
      <c r="N958" s="116" t="s">
        <v>200</v>
      </c>
      <c r="O958" s="116">
        <f t="shared" si="74"/>
        <v>2015</v>
      </c>
      <c r="P958" s="116">
        <f t="shared" si="75"/>
        <v>5</v>
      </c>
    </row>
    <row r="959" spans="1:16" x14ac:dyDescent="0.2">
      <c r="A959" s="116" t="str">
        <f t="shared" si="78"/>
        <v>Kathy Kay</v>
      </c>
      <c r="B959" s="117">
        <v>42287</v>
      </c>
      <c r="C959" t="s">
        <v>1605</v>
      </c>
      <c r="D959" t="s">
        <v>1608</v>
      </c>
      <c r="F959" t="s">
        <v>313</v>
      </c>
      <c r="G959" t="s">
        <v>1601</v>
      </c>
      <c r="H959" s="116">
        <f t="shared" si="73"/>
        <v>1</v>
      </c>
      <c r="I959" t="s">
        <v>159</v>
      </c>
      <c r="J959" t="s">
        <v>164</v>
      </c>
      <c r="N959" t="s">
        <v>200</v>
      </c>
      <c r="O959" s="116">
        <f t="shared" si="74"/>
        <v>2015</v>
      </c>
      <c r="P959" s="116">
        <f t="shared" si="75"/>
        <v>10</v>
      </c>
    </row>
    <row r="960" spans="1:16" x14ac:dyDescent="0.2">
      <c r="A960" s="116" t="str">
        <f t="shared" si="78"/>
        <v>Kathy Kay</v>
      </c>
      <c r="B960" s="117">
        <v>42301</v>
      </c>
      <c r="C960" t="s">
        <v>1610</v>
      </c>
      <c r="D960" t="s">
        <v>1611</v>
      </c>
      <c r="E960" t="s">
        <v>312</v>
      </c>
      <c r="F960" t="s">
        <v>313</v>
      </c>
      <c r="G960" t="s">
        <v>1601</v>
      </c>
      <c r="H960" s="116">
        <f t="shared" si="73"/>
        <v>2</v>
      </c>
      <c r="I960" t="s">
        <v>159</v>
      </c>
      <c r="J960" t="s">
        <v>164</v>
      </c>
      <c r="N960" t="s">
        <v>200</v>
      </c>
      <c r="O960" s="116">
        <f t="shared" si="74"/>
        <v>2015</v>
      </c>
      <c r="P960" s="116">
        <f t="shared" si="75"/>
        <v>10</v>
      </c>
    </row>
    <row r="961" spans="1:16" x14ac:dyDescent="0.2">
      <c r="A961" s="116" t="str">
        <f t="shared" si="78"/>
        <v>Kathy Kay</v>
      </c>
      <c r="B961" s="120">
        <v>41867</v>
      </c>
      <c r="C961" s="116" t="s">
        <v>545</v>
      </c>
      <c r="D961" s="116" t="s">
        <v>880</v>
      </c>
      <c r="E961" s="116"/>
      <c r="F961" s="116" t="s">
        <v>313</v>
      </c>
      <c r="G961" s="116" t="s">
        <v>1054</v>
      </c>
      <c r="H961" s="116">
        <f t="shared" si="73"/>
        <v>1</v>
      </c>
      <c r="I961" s="116" t="s">
        <v>159</v>
      </c>
      <c r="J961" s="116" t="s">
        <v>164</v>
      </c>
      <c r="K961" s="116"/>
      <c r="L961" s="116"/>
      <c r="M961" s="116"/>
      <c r="N961" s="116" t="s">
        <v>317</v>
      </c>
      <c r="O961" s="116">
        <f t="shared" si="74"/>
        <v>2014</v>
      </c>
      <c r="P961" s="116">
        <f t="shared" si="75"/>
        <v>8</v>
      </c>
    </row>
    <row r="962" spans="1:16" x14ac:dyDescent="0.2">
      <c r="A962" s="116" t="str">
        <f t="shared" si="78"/>
        <v>Kathy Kay</v>
      </c>
      <c r="B962" s="120">
        <v>41916</v>
      </c>
      <c r="C962" s="116" t="s">
        <v>535</v>
      </c>
      <c r="D962" s="116" t="s">
        <v>627</v>
      </c>
      <c r="E962" s="116"/>
      <c r="F962" s="116" t="s">
        <v>313</v>
      </c>
      <c r="G962" s="116" t="s">
        <v>1054</v>
      </c>
      <c r="H962" s="116">
        <f t="shared" ref="H962:H1025" si="79">IF(TRIM(G962)=TRIM(G961),H961+1,1)</f>
        <v>2</v>
      </c>
      <c r="I962" s="116" t="s">
        <v>159</v>
      </c>
      <c r="J962" s="116" t="s">
        <v>164</v>
      </c>
      <c r="K962" s="116"/>
      <c r="L962" s="116" t="s">
        <v>205</v>
      </c>
      <c r="M962" s="116" t="s">
        <v>165</v>
      </c>
      <c r="N962" s="116" t="s">
        <v>317</v>
      </c>
      <c r="O962" s="116">
        <f t="shared" ref="O962:O1025" si="80">YEAR(B962)</f>
        <v>2014</v>
      </c>
      <c r="P962" s="116">
        <f t="shared" ref="P962:P1025" si="81">MONTH(B962)</f>
        <v>10</v>
      </c>
    </row>
    <row r="963" spans="1:16" x14ac:dyDescent="0.2">
      <c r="A963" s="116" t="str">
        <f t="shared" si="78"/>
        <v>Kathy Kay</v>
      </c>
      <c r="B963" s="120">
        <v>41944</v>
      </c>
      <c r="C963" s="116" t="s">
        <v>310</v>
      </c>
      <c r="D963" s="116" t="s">
        <v>628</v>
      </c>
      <c r="E963" s="116" t="s">
        <v>755</v>
      </c>
      <c r="F963" s="116" t="s">
        <v>756</v>
      </c>
      <c r="G963" s="116" t="s">
        <v>1054</v>
      </c>
      <c r="H963" s="116">
        <f t="shared" si="79"/>
        <v>3</v>
      </c>
      <c r="I963" s="116" t="s">
        <v>159</v>
      </c>
      <c r="J963" s="116" t="s">
        <v>164</v>
      </c>
      <c r="K963" s="116">
        <v>5</v>
      </c>
      <c r="L963" s="116" t="s">
        <v>205</v>
      </c>
      <c r="M963" s="116" t="s">
        <v>165</v>
      </c>
      <c r="N963" s="116" t="s">
        <v>317</v>
      </c>
      <c r="O963" s="116">
        <f t="shared" si="80"/>
        <v>2014</v>
      </c>
      <c r="P963" s="116">
        <f t="shared" si="81"/>
        <v>11</v>
      </c>
    </row>
    <row r="964" spans="1:16" x14ac:dyDescent="0.2">
      <c r="A964" s="116" t="str">
        <f t="shared" si="78"/>
        <v>Kathy Kay</v>
      </c>
      <c r="B964" s="120">
        <v>41951</v>
      </c>
      <c r="C964" s="116" t="s">
        <v>524</v>
      </c>
      <c r="D964" s="116" t="s">
        <v>629</v>
      </c>
      <c r="E964" s="116" t="s">
        <v>312</v>
      </c>
      <c r="F964" s="116" t="s">
        <v>313</v>
      </c>
      <c r="G964" s="116" t="s">
        <v>1055</v>
      </c>
      <c r="H964" s="116">
        <f t="shared" si="79"/>
        <v>4</v>
      </c>
      <c r="I964" s="116" t="s">
        <v>159</v>
      </c>
      <c r="J964" s="116" t="s">
        <v>164</v>
      </c>
      <c r="K964" s="116">
        <v>5</v>
      </c>
      <c r="L964" s="116" t="s">
        <v>205</v>
      </c>
      <c r="M964" s="116" t="s">
        <v>165</v>
      </c>
      <c r="N964" s="116" t="s">
        <v>317</v>
      </c>
      <c r="O964" s="116">
        <f t="shared" si="80"/>
        <v>2014</v>
      </c>
      <c r="P964" s="116">
        <f t="shared" si="81"/>
        <v>11</v>
      </c>
    </row>
    <row r="965" spans="1:16" x14ac:dyDescent="0.2">
      <c r="A965" s="116" t="str">
        <f t="shared" si="78"/>
        <v>Kathy Kay</v>
      </c>
      <c r="B965" s="117">
        <v>42637</v>
      </c>
      <c r="C965" t="s">
        <v>345</v>
      </c>
      <c r="D965" t="s">
        <v>1551</v>
      </c>
      <c r="F965" t="s">
        <v>313</v>
      </c>
      <c r="G965" t="s">
        <v>1981</v>
      </c>
      <c r="H965" s="116">
        <f t="shared" si="79"/>
        <v>1</v>
      </c>
      <c r="I965" t="s">
        <v>159</v>
      </c>
      <c r="J965" t="s">
        <v>164</v>
      </c>
      <c r="M965" t="s">
        <v>165</v>
      </c>
      <c r="N965" t="s">
        <v>200</v>
      </c>
      <c r="O965" s="116">
        <f t="shared" si="80"/>
        <v>2016</v>
      </c>
      <c r="P965" s="116">
        <f t="shared" si="81"/>
        <v>9</v>
      </c>
    </row>
    <row r="966" spans="1:16" x14ac:dyDescent="0.2">
      <c r="A966" s="116" t="str">
        <f t="shared" si="78"/>
        <v>Kathy Kay</v>
      </c>
      <c r="B966" s="120">
        <v>41503</v>
      </c>
      <c r="C966" s="116" t="s">
        <v>480</v>
      </c>
      <c r="D966" s="116" t="s">
        <v>716</v>
      </c>
      <c r="E966" s="116"/>
      <c r="F966" s="116" t="s">
        <v>313</v>
      </c>
      <c r="G966" s="116" t="s">
        <v>1056</v>
      </c>
      <c r="H966" s="116">
        <f t="shared" si="79"/>
        <v>1</v>
      </c>
      <c r="I966" s="116" t="s">
        <v>159</v>
      </c>
      <c r="J966" s="116" t="s">
        <v>164</v>
      </c>
      <c r="K966" s="116"/>
      <c r="L966" s="116"/>
      <c r="M966" s="116"/>
      <c r="N966" s="116" t="s">
        <v>317</v>
      </c>
      <c r="O966" s="116">
        <f t="shared" si="80"/>
        <v>2013</v>
      </c>
      <c r="P966" s="116">
        <f t="shared" si="81"/>
        <v>8</v>
      </c>
    </row>
    <row r="967" spans="1:16" x14ac:dyDescent="0.2">
      <c r="A967" s="116" t="str">
        <f t="shared" si="78"/>
        <v>Kathy Kay</v>
      </c>
      <c r="B967" s="120">
        <v>41854</v>
      </c>
      <c r="C967" s="116" t="s">
        <v>371</v>
      </c>
      <c r="D967" s="116" t="s">
        <v>377</v>
      </c>
      <c r="E967" s="116"/>
      <c r="F967" s="116" t="s">
        <v>475</v>
      </c>
      <c r="G967" s="116" t="s">
        <v>1057</v>
      </c>
      <c r="H967" s="116">
        <f t="shared" si="79"/>
        <v>1</v>
      </c>
      <c r="I967" s="116"/>
      <c r="J967" s="116" t="s">
        <v>102</v>
      </c>
      <c r="K967" s="116"/>
      <c r="L967" s="116"/>
      <c r="M967" s="116"/>
      <c r="N967" s="116"/>
      <c r="O967" s="116">
        <f t="shared" si="80"/>
        <v>2014</v>
      </c>
      <c r="P967" s="116">
        <f t="shared" si="81"/>
        <v>8</v>
      </c>
    </row>
    <row r="968" spans="1:16" x14ac:dyDescent="0.2">
      <c r="A968" s="116" t="str">
        <f t="shared" si="78"/>
        <v>Kathy Kay</v>
      </c>
      <c r="B968" s="120">
        <v>42147</v>
      </c>
      <c r="C968" s="116" t="s">
        <v>537</v>
      </c>
      <c r="D968" s="116" t="s">
        <v>559</v>
      </c>
      <c r="E968" s="116" t="s">
        <v>312</v>
      </c>
      <c r="F968" s="116" t="s">
        <v>539</v>
      </c>
      <c r="G968" s="116" t="s">
        <v>1058</v>
      </c>
      <c r="H968" s="116">
        <f t="shared" si="79"/>
        <v>1</v>
      </c>
      <c r="I968" s="116" t="s">
        <v>159</v>
      </c>
      <c r="J968" s="116" t="s">
        <v>164</v>
      </c>
      <c r="K968" s="116">
        <v>5</v>
      </c>
      <c r="L968" s="116" t="s">
        <v>205</v>
      </c>
      <c r="M968" s="116" t="s">
        <v>165</v>
      </c>
      <c r="N968" s="116" t="s">
        <v>200</v>
      </c>
      <c r="O968" s="116">
        <f t="shared" si="80"/>
        <v>2015</v>
      </c>
      <c r="P968" s="116">
        <f t="shared" si="81"/>
        <v>5</v>
      </c>
    </row>
    <row r="969" spans="1:16" x14ac:dyDescent="0.2">
      <c r="A969" s="116" t="str">
        <f t="shared" si="78"/>
        <v>Kathy Kay</v>
      </c>
      <c r="B969" s="120">
        <v>42077</v>
      </c>
      <c r="C969" s="116" t="s">
        <v>326</v>
      </c>
      <c r="D969" s="116" t="s">
        <v>598</v>
      </c>
      <c r="E969" s="116" t="s">
        <v>328</v>
      </c>
      <c r="F969" s="116" t="s">
        <v>329</v>
      </c>
      <c r="G969" s="116" t="s">
        <v>1059</v>
      </c>
      <c r="H969" s="116">
        <f t="shared" si="79"/>
        <v>1</v>
      </c>
      <c r="I969" s="116" t="s">
        <v>159</v>
      </c>
      <c r="J969" s="116" t="s">
        <v>164</v>
      </c>
      <c r="K969" s="116">
        <v>5</v>
      </c>
      <c r="L969" s="116" t="s">
        <v>205</v>
      </c>
      <c r="M969" s="116" t="s">
        <v>165</v>
      </c>
      <c r="N969" s="116" t="s">
        <v>200</v>
      </c>
      <c r="O969" s="116">
        <f t="shared" si="80"/>
        <v>2015</v>
      </c>
      <c r="P969" s="116">
        <f t="shared" si="81"/>
        <v>3</v>
      </c>
    </row>
    <row r="970" spans="1:16" x14ac:dyDescent="0.2">
      <c r="A970" s="116" t="str">
        <f t="shared" si="78"/>
        <v>Kathy Kay</v>
      </c>
      <c r="B970" s="120">
        <v>42161</v>
      </c>
      <c r="C970" s="116" t="s">
        <v>541</v>
      </c>
      <c r="D970" s="116" t="s">
        <v>542</v>
      </c>
      <c r="E970" s="116"/>
      <c r="F970" s="116" t="s">
        <v>313</v>
      </c>
      <c r="G970" s="116" t="s">
        <v>1059</v>
      </c>
      <c r="H970" s="116">
        <f t="shared" si="79"/>
        <v>2</v>
      </c>
      <c r="I970" s="116" t="s">
        <v>159</v>
      </c>
      <c r="J970" s="116" t="s">
        <v>164</v>
      </c>
      <c r="K970" s="116">
        <v>5</v>
      </c>
      <c r="L970" s="116" t="s">
        <v>205</v>
      </c>
      <c r="M970" s="116" t="s">
        <v>165</v>
      </c>
      <c r="N970" s="116" t="s">
        <v>200</v>
      </c>
      <c r="O970" s="116">
        <f t="shared" si="80"/>
        <v>2015</v>
      </c>
      <c r="P970" s="116">
        <f t="shared" si="81"/>
        <v>6</v>
      </c>
    </row>
    <row r="971" spans="1:16" x14ac:dyDescent="0.2">
      <c r="A971" t="s">
        <v>102</v>
      </c>
      <c r="B971" s="117">
        <v>42497</v>
      </c>
      <c r="C971" t="s">
        <v>1746</v>
      </c>
      <c r="D971" t="s">
        <v>1747</v>
      </c>
      <c r="F971" t="s">
        <v>313</v>
      </c>
      <c r="G971" t="s">
        <v>1742</v>
      </c>
      <c r="H971" s="116">
        <f t="shared" si="79"/>
        <v>1</v>
      </c>
      <c r="N971" t="s">
        <v>200</v>
      </c>
      <c r="O971" s="116">
        <f t="shared" si="80"/>
        <v>2016</v>
      </c>
      <c r="P971" s="116">
        <f t="shared" si="81"/>
        <v>5</v>
      </c>
    </row>
    <row r="972" spans="1:16" x14ac:dyDescent="0.2">
      <c r="A972" s="116" t="str">
        <f t="shared" ref="A972:A1010" si="82">IF(I972="",TRIM(J972),CONCATENATE(TRIM(J972)," ",TRIM(I972)))</f>
        <v>Kathy Kay</v>
      </c>
      <c r="B972" s="120">
        <v>41482</v>
      </c>
      <c r="C972" s="116" t="s">
        <v>399</v>
      </c>
      <c r="D972" s="116" t="s">
        <v>953</v>
      </c>
      <c r="E972" s="116" t="s">
        <v>401</v>
      </c>
      <c r="F972" s="116" t="s">
        <v>313</v>
      </c>
      <c r="G972" s="116" t="s">
        <v>1060</v>
      </c>
      <c r="H972" s="116">
        <f t="shared" si="79"/>
        <v>1</v>
      </c>
      <c r="I972" s="116" t="s">
        <v>159</v>
      </c>
      <c r="J972" s="116" t="s">
        <v>164</v>
      </c>
      <c r="K972" s="116" t="s">
        <v>1050</v>
      </c>
      <c r="L972" s="116"/>
      <c r="M972" s="116" t="s">
        <v>165</v>
      </c>
      <c r="N972" s="116" t="s">
        <v>317</v>
      </c>
      <c r="O972" s="116">
        <f t="shared" si="80"/>
        <v>2013</v>
      </c>
      <c r="P972" s="116">
        <f t="shared" si="81"/>
        <v>7</v>
      </c>
    </row>
    <row r="973" spans="1:16" x14ac:dyDescent="0.2">
      <c r="A973" s="116" t="str">
        <f t="shared" si="82"/>
        <v>Kathy Kay</v>
      </c>
      <c r="B973" s="120">
        <v>41825</v>
      </c>
      <c r="C973" s="116" t="s">
        <v>320</v>
      </c>
      <c r="D973" s="116" t="s">
        <v>321</v>
      </c>
      <c r="E973" s="116" t="s">
        <v>312</v>
      </c>
      <c r="F973" s="116" t="s">
        <v>313</v>
      </c>
      <c r="G973" s="116" t="s">
        <v>1060</v>
      </c>
      <c r="H973" s="116">
        <f t="shared" si="79"/>
        <v>2</v>
      </c>
      <c r="I973" s="116" t="s">
        <v>159</v>
      </c>
      <c r="J973" s="116" t="s">
        <v>164</v>
      </c>
      <c r="K973" s="116">
        <v>5</v>
      </c>
      <c r="L973" s="116" t="s">
        <v>205</v>
      </c>
      <c r="M973" s="116" t="s">
        <v>165</v>
      </c>
      <c r="N973" s="116" t="s">
        <v>317</v>
      </c>
      <c r="O973" s="116">
        <f t="shared" si="80"/>
        <v>2014</v>
      </c>
      <c r="P973" s="116">
        <f t="shared" si="81"/>
        <v>7</v>
      </c>
    </row>
    <row r="974" spans="1:16" x14ac:dyDescent="0.2">
      <c r="A974" s="116" t="str">
        <f t="shared" si="82"/>
        <v>Kathy Kay</v>
      </c>
      <c r="B974" s="117">
        <v>42420</v>
      </c>
      <c r="C974" t="s">
        <v>410</v>
      </c>
      <c r="D974" t="s">
        <v>433</v>
      </c>
      <c r="F974" t="s">
        <v>313</v>
      </c>
      <c r="G974" t="s">
        <v>1735</v>
      </c>
      <c r="H974" s="116">
        <f t="shared" si="79"/>
        <v>1</v>
      </c>
      <c r="I974" t="s">
        <v>159</v>
      </c>
      <c r="J974" t="s">
        <v>164</v>
      </c>
      <c r="M974" t="s">
        <v>165</v>
      </c>
      <c r="N974" t="s">
        <v>200</v>
      </c>
      <c r="O974" s="116">
        <f t="shared" si="80"/>
        <v>2016</v>
      </c>
      <c r="P974" s="116">
        <f t="shared" si="81"/>
        <v>2</v>
      </c>
    </row>
    <row r="975" spans="1:16" x14ac:dyDescent="0.2">
      <c r="A975" s="116" t="str">
        <f t="shared" si="82"/>
        <v>Kathy Kay</v>
      </c>
      <c r="B975" s="120">
        <v>42175</v>
      </c>
      <c r="C975" s="116" t="s">
        <v>562</v>
      </c>
      <c r="D975" s="116" t="s">
        <v>1447</v>
      </c>
      <c r="E975" s="116" t="s">
        <v>564</v>
      </c>
      <c r="F975" s="116" t="s">
        <v>313</v>
      </c>
      <c r="G975" s="116" t="s">
        <v>1491</v>
      </c>
      <c r="H975" s="116">
        <f t="shared" si="79"/>
        <v>1</v>
      </c>
      <c r="I975" s="116" t="s">
        <v>159</v>
      </c>
      <c r="J975" s="116" t="s">
        <v>164</v>
      </c>
      <c r="K975" s="116">
        <v>5</v>
      </c>
      <c r="L975" s="116" t="s">
        <v>205</v>
      </c>
      <c r="M975" s="116" t="s">
        <v>165</v>
      </c>
      <c r="N975" s="116" t="s">
        <v>200</v>
      </c>
      <c r="O975" s="116">
        <f t="shared" si="80"/>
        <v>2015</v>
      </c>
      <c r="P975" s="116">
        <f t="shared" si="81"/>
        <v>6</v>
      </c>
    </row>
    <row r="976" spans="1:16" x14ac:dyDescent="0.2">
      <c r="A976" s="116" t="str">
        <f t="shared" si="82"/>
        <v>Kathy Kay</v>
      </c>
      <c r="B976" s="120">
        <v>42182</v>
      </c>
      <c r="C976" s="116" t="s">
        <v>1453</v>
      </c>
      <c r="D976" s="116" t="s">
        <v>453</v>
      </c>
      <c r="E976" s="116" t="s">
        <v>312</v>
      </c>
      <c r="F976" s="116" t="s">
        <v>313</v>
      </c>
      <c r="G976" s="116" t="s">
        <v>1491</v>
      </c>
      <c r="H976" s="116">
        <f t="shared" si="79"/>
        <v>2</v>
      </c>
      <c r="I976" s="116" t="s">
        <v>159</v>
      </c>
      <c r="J976" s="116" t="s">
        <v>164</v>
      </c>
      <c r="K976" s="116">
        <v>5</v>
      </c>
      <c r="L976" s="116" t="s">
        <v>205</v>
      </c>
      <c r="M976" s="116" t="s">
        <v>165</v>
      </c>
      <c r="N976" s="116" t="s">
        <v>200</v>
      </c>
      <c r="O976" s="116">
        <f t="shared" si="80"/>
        <v>2015</v>
      </c>
      <c r="P976" s="116">
        <f t="shared" si="81"/>
        <v>6</v>
      </c>
    </row>
    <row r="977" spans="1:16" x14ac:dyDescent="0.2">
      <c r="A977" s="116" t="str">
        <f t="shared" si="82"/>
        <v>Kathy Kay</v>
      </c>
      <c r="B977" s="120">
        <v>42238</v>
      </c>
      <c r="C977" s="116" t="s">
        <v>545</v>
      </c>
      <c r="D977" s="116" t="s">
        <v>662</v>
      </c>
      <c r="E977" s="116"/>
      <c r="F977" s="116" t="s">
        <v>313</v>
      </c>
      <c r="G977" s="116" t="s">
        <v>1491</v>
      </c>
      <c r="H977" s="116">
        <f t="shared" si="79"/>
        <v>3</v>
      </c>
      <c r="I977" s="116" t="s">
        <v>159</v>
      </c>
      <c r="J977" s="116" t="s">
        <v>164</v>
      </c>
      <c r="K977" s="116"/>
      <c r="L977" s="116"/>
      <c r="M977" s="116"/>
      <c r="N977" s="116" t="s">
        <v>200</v>
      </c>
      <c r="O977" s="116">
        <f t="shared" si="80"/>
        <v>2015</v>
      </c>
      <c r="P977" s="116">
        <f t="shared" si="81"/>
        <v>8</v>
      </c>
    </row>
    <row r="978" spans="1:16" x14ac:dyDescent="0.2">
      <c r="A978" s="116" t="str">
        <f t="shared" si="82"/>
        <v>Kathy Kay</v>
      </c>
      <c r="B978" s="117">
        <v>42560</v>
      </c>
      <c r="C978" t="s">
        <v>1857</v>
      </c>
      <c r="D978" t="s">
        <v>1862</v>
      </c>
      <c r="F978" t="s">
        <v>313</v>
      </c>
      <c r="G978" t="s">
        <v>1491</v>
      </c>
      <c r="H978" s="116">
        <f t="shared" si="79"/>
        <v>4</v>
      </c>
      <c r="I978" t="s">
        <v>159</v>
      </c>
      <c r="J978" t="s">
        <v>164</v>
      </c>
      <c r="N978" t="s">
        <v>200</v>
      </c>
      <c r="O978" s="116">
        <f t="shared" si="80"/>
        <v>2016</v>
      </c>
      <c r="P978" s="116">
        <f t="shared" si="81"/>
        <v>7</v>
      </c>
    </row>
    <row r="979" spans="1:16" x14ac:dyDescent="0.2">
      <c r="A979" s="116" t="str">
        <f t="shared" si="82"/>
        <v>Kathy Kay</v>
      </c>
      <c r="B979" s="120">
        <v>42105</v>
      </c>
      <c r="C979" s="116" t="s">
        <v>513</v>
      </c>
      <c r="D979" s="116" t="s">
        <v>547</v>
      </c>
      <c r="E979" s="116"/>
      <c r="F979" s="116" t="s">
        <v>313</v>
      </c>
      <c r="G979" s="116" t="s">
        <v>1061</v>
      </c>
      <c r="H979" s="116">
        <f t="shared" si="79"/>
        <v>1</v>
      </c>
      <c r="I979" s="116" t="s">
        <v>159</v>
      </c>
      <c r="J979" s="116" t="s">
        <v>164</v>
      </c>
      <c r="K979" s="116">
        <v>5</v>
      </c>
      <c r="L979" s="116" t="s">
        <v>205</v>
      </c>
      <c r="M979" s="116"/>
      <c r="N979" s="116" t="s">
        <v>200</v>
      </c>
      <c r="O979" s="116">
        <f t="shared" si="80"/>
        <v>2015</v>
      </c>
      <c r="P979" s="116">
        <f t="shared" si="81"/>
        <v>4</v>
      </c>
    </row>
    <row r="980" spans="1:16" x14ac:dyDescent="0.2">
      <c r="A980" s="116" t="str">
        <f t="shared" si="82"/>
        <v>Kathy Kay</v>
      </c>
      <c r="B980" s="120">
        <v>41524</v>
      </c>
      <c r="C980" s="116" t="s">
        <v>490</v>
      </c>
      <c r="D980" s="116" t="s">
        <v>491</v>
      </c>
      <c r="E980" s="116"/>
      <c r="F980" s="116" t="s">
        <v>313</v>
      </c>
      <c r="G980" s="116" t="s">
        <v>1062</v>
      </c>
      <c r="H980" s="116">
        <f t="shared" si="79"/>
        <v>1</v>
      </c>
      <c r="I980" s="116" t="s">
        <v>159</v>
      </c>
      <c r="J980" s="116" t="s">
        <v>164</v>
      </c>
      <c r="K980" s="116"/>
      <c r="L980" s="116"/>
      <c r="M980" s="116"/>
      <c r="N980" s="116" t="s">
        <v>317</v>
      </c>
      <c r="O980" s="116">
        <f t="shared" si="80"/>
        <v>2013</v>
      </c>
      <c r="P980" s="116">
        <f t="shared" si="81"/>
        <v>9</v>
      </c>
    </row>
    <row r="981" spans="1:16" x14ac:dyDescent="0.2">
      <c r="A981" s="116" t="str">
        <f t="shared" si="82"/>
        <v>Kathy Kay</v>
      </c>
      <c r="B981" s="120">
        <v>41566</v>
      </c>
      <c r="C981" s="116" t="s">
        <v>353</v>
      </c>
      <c r="D981" s="116" t="s">
        <v>1063</v>
      </c>
      <c r="E981" s="116" t="s">
        <v>418</v>
      </c>
      <c r="F981" s="116" t="s">
        <v>419</v>
      </c>
      <c r="G981" s="116" t="s">
        <v>1062</v>
      </c>
      <c r="H981" s="116">
        <f t="shared" si="79"/>
        <v>2</v>
      </c>
      <c r="I981" s="116" t="s">
        <v>159</v>
      </c>
      <c r="J981" s="116" t="s">
        <v>164</v>
      </c>
      <c r="K981" s="116"/>
      <c r="L981" s="116"/>
      <c r="M981" s="116" t="s">
        <v>165</v>
      </c>
      <c r="N981" s="116" t="s">
        <v>317</v>
      </c>
      <c r="O981" s="116">
        <f t="shared" si="80"/>
        <v>2013</v>
      </c>
      <c r="P981" s="116">
        <f t="shared" si="81"/>
        <v>10</v>
      </c>
    </row>
    <row r="982" spans="1:16" x14ac:dyDescent="0.2">
      <c r="A982" s="116" t="str">
        <f t="shared" si="82"/>
        <v>Kathy Kay</v>
      </c>
      <c r="B982" s="120">
        <v>41566</v>
      </c>
      <c r="C982" s="116" t="s">
        <v>353</v>
      </c>
      <c r="D982" s="116" t="s">
        <v>1063</v>
      </c>
      <c r="E982" s="116" t="s">
        <v>355</v>
      </c>
      <c r="F982" s="116" t="s">
        <v>356</v>
      </c>
      <c r="G982" s="116" t="s">
        <v>1062</v>
      </c>
      <c r="H982" s="116">
        <f t="shared" si="79"/>
        <v>3</v>
      </c>
      <c r="I982" s="116" t="s">
        <v>159</v>
      </c>
      <c r="J982" s="116" t="s">
        <v>164</v>
      </c>
      <c r="K982" s="116"/>
      <c r="L982" s="116"/>
      <c r="M982" s="116" t="s">
        <v>165</v>
      </c>
      <c r="N982" s="116" t="s">
        <v>317</v>
      </c>
      <c r="O982" s="116">
        <f t="shared" si="80"/>
        <v>2013</v>
      </c>
      <c r="P982" s="116">
        <f t="shared" si="81"/>
        <v>10</v>
      </c>
    </row>
    <row r="983" spans="1:16" x14ac:dyDescent="0.2">
      <c r="A983" s="116" t="str">
        <f t="shared" si="82"/>
        <v>Kathy Kay</v>
      </c>
      <c r="B983" s="120">
        <v>41601</v>
      </c>
      <c r="C983" s="116" t="s">
        <v>701</v>
      </c>
      <c r="D983" s="116" t="s">
        <v>244</v>
      </c>
      <c r="E983" s="116"/>
      <c r="F983" s="116" t="s">
        <v>930</v>
      </c>
      <c r="G983" s="116" t="s">
        <v>1062</v>
      </c>
      <c r="H983" s="116">
        <f t="shared" si="79"/>
        <v>4</v>
      </c>
      <c r="I983" s="116"/>
      <c r="J983" s="116" t="s">
        <v>102</v>
      </c>
      <c r="K983" s="116"/>
      <c r="L983" s="116"/>
      <c r="M983" s="116" t="s">
        <v>165</v>
      </c>
      <c r="N983" s="116" t="s">
        <v>317</v>
      </c>
      <c r="O983" s="116">
        <f t="shared" si="80"/>
        <v>2013</v>
      </c>
      <c r="P983" s="116">
        <f t="shared" si="81"/>
        <v>11</v>
      </c>
    </row>
    <row r="984" spans="1:16" x14ac:dyDescent="0.2">
      <c r="A984" s="116" t="str">
        <f t="shared" si="82"/>
        <v>Kathy Kay</v>
      </c>
      <c r="B984" s="120">
        <v>41671</v>
      </c>
      <c r="C984" s="116" t="s">
        <v>331</v>
      </c>
      <c r="D984" s="116" t="s">
        <v>837</v>
      </c>
      <c r="E984" s="116" t="s">
        <v>382</v>
      </c>
      <c r="F984" s="116" t="s">
        <v>383</v>
      </c>
      <c r="G984" s="116" t="s">
        <v>1064</v>
      </c>
      <c r="H984" s="116">
        <f t="shared" si="79"/>
        <v>1</v>
      </c>
      <c r="I984" s="116" t="s">
        <v>159</v>
      </c>
      <c r="J984" s="116" t="s">
        <v>164</v>
      </c>
      <c r="K984" s="116">
        <v>5</v>
      </c>
      <c r="L984" s="116"/>
      <c r="M984" s="116" t="s">
        <v>165</v>
      </c>
      <c r="N984" s="116" t="s">
        <v>317</v>
      </c>
      <c r="O984" s="116">
        <f t="shared" si="80"/>
        <v>2014</v>
      </c>
      <c r="P984" s="116">
        <f t="shared" si="81"/>
        <v>2</v>
      </c>
    </row>
    <row r="985" spans="1:16" x14ac:dyDescent="0.2">
      <c r="A985" s="116" t="str">
        <f t="shared" si="82"/>
        <v>Kathy Kay</v>
      </c>
      <c r="B985" s="120">
        <v>41671</v>
      </c>
      <c r="C985" s="116" t="s">
        <v>331</v>
      </c>
      <c r="D985" s="116" t="s">
        <v>837</v>
      </c>
      <c r="E985" s="116" t="s">
        <v>384</v>
      </c>
      <c r="F985" s="116" t="s">
        <v>385</v>
      </c>
      <c r="G985" s="116" t="s">
        <v>1064</v>
      </c>
      <c r="H985" s="116">
        <f t="shared" si="79"/>
        <v>2</v>
      </c>
      <c r="I985" s="116" t="s">
        <v>159</v>
      </c>
      <c r="J985" s="116" t="s">
        <v>164</v>
      </c>
      <c r="K985" s="116">
        <v>5</v>
      </c>
      <c r="L985" s="116"/>
      <c r="M985" s="116" t="s">
        <v>165</v>
      </c>
      <c r="N985" s="116" t="s">
        <v>317</v>
      </c>
      <c r="O985" s="116">
        <f t="shared" si="80"/>
        <v>2014</v>
      </c>
      <c r="P985" s="116">
        <f t="shared" si="81"/>
        <v>2</v>
      </c>
    </row>
    <row r="986" spans="1:16" x14ac:dyDescent="0.2">
      <c r="A986" s="116" t="str">
        <f t="shared" si="82"/>
        <v>Kathy Kay</v>
      </c>
      <c r="B986" s="120">
        <v>41552</v>
      </c>
      <c r="C986" s="116" t="s">
        <v>310</v>
      </c>
      <c r="D986" s="116" t="s">
        <v>495</v>
      </c>
      <c r="E986" s="116" t="s">
        <v>363</v>
      </c>
      <c r="F986" s="116" t="s">
        <v>364</v>
      </c>
      <c r="G986" s="116" t="s">
        <v>1065</v>
      </c>
      <c r="H986" s="116">
        <f t="shared" si="79"/>
        <v>1</v>
      </c>
      <c r="I986" s="116" t="s">
        <v>159</v>
      </c>
      <c r="J986" s="116" t="s">
        <v>164</v>
      </c>
      <c r="K986" s="116"/>
      <c r="L986" s="116"/>
      <c r="M986" s="116" t="s">
        <v>165</v>
      </c>
      <c r="N986" s="116" t="s">
        <v>317</v>
      </c>
      <c r="O986" s="116">
        <f t="shared" si="80"/>
        <v>2013</v>
      </c>
      <c r="P986" s="116">
        <f t="shared" si="81"/>
        <v>10</v>
      </c>
    </row>
    <row r="987" spans="1:16" x14ac:dyDescent="0.2">
      <c r="A987" s="116" t="str">
        <f t="shared" si="82"/>
        <v>Kathy Kay</v>
      </c>
      <c r="B987" s="117">
        <v>42406</v>
      </c>
      <c r="C987" t="s">
        <v>310</v>
      </c>
      <c r="D987" t="s">
        <v>1654</v>
      </c>
      <c r="E987" t="s">
        <v>1655</v>
      </c>
      <c r="F987" t="s">
        <v>1656</v>
      </c>
      <c r="G987" t="s">
        <v>1684</v>
      </c>
      <c r="H987" s="116">
        <f t="shared" si="79"/>
        <v>1</v>
      </c>
      <c r="I987" t="s">
        <v>159</v>
      </c>
      <c r="J987" t="s">
        <v>164</v>
      </c>
      <c r="K987" t="s">
        <v>1685</v>
      </c>
      <c r="L987" t="s">
        <v>205</v>
      </c>
      <c r="M987" t="s">
        <v>165</v>
      </c>
      <c r="N987" t="s">
        <v>200</v>
      </c>
      <c r="O987" s="116">
        <f t="shared" si="80"/>
        <v>2016</v>
      </c>
      <c r="P987" s="116">
        <f t="shared" si="81"/>
        <v>2</v>
      </c>
    </row>
    <row r="988" spans="1:16" x14ac:dyDescent="0.2">
      <c r="A988" s="116" t="str">
        <f t="shared" si="82"/>
        <v>Kathy Kay</v>
      </c>
      <c r="B988" s="117">
        <v>42469</v>
      </c>
      <c r="C988" t="s">
        <v>1753</v>
      </c>
      <c r="D988" t="s">
        <v>1654</v>
      </c>
      <c r="F988" t="s">
        <v>1461</v>
      </c>
      <c r="G988" t="s">
        <v>1684</v>
      </c>
      <c r="H988" s="116">
        <f t="shared" si="79"/>
        <v>2</v>
      </c>
      <c r="I988" t="s">
        <v>159</v>
      </c>
      <c r="J988" t="s">
        <v>164</v>
      </c>
      <c r="M988" t="s">
        <v>165</v>
      </c>
      <c r="N988" t="s">
        <v>200</v>
      </c>
      <c r="O988" s="116">
        <f t="shared" si="80"/>
        <v>2016</v>
      </c>
      <c r="P988" s="116">
        <f t="shared" si="81"/>
        <v>4</v>
      </c>
    </row>
    <row r="989" spans="1:16" x14ac:dyDescent="0.2">
      <c r="A989" s="116" t="str">
        <f t="shared" si="82"/>
        <v>Kathy Kay</v>
      </c>
      <c r="B989" s="120">
        <v>41854</v>
      </c>
      <c r="C989" s="116" t="s">
        <v>371</v>
      </c>
      <c r="D989" s="116" t="s">
        <v>423</v>
      </c>
      <c r="E989" s="116"/>
      <c r="F989" s="116" t="s">
        <v>475</v>
      </c>
      <c r="G989" s="116" t="s">
        <v>1066</v>
      </c>
      <c r="H989" s="116">
        <f t="shared" si="79"/>
        <v>1</v>
      </c>
      <c r="I989" s="116"/>
      <c r="J989" s="116" t="s">
        <v>102</v>
      </c>
      <c r="K989" s="116"/>
      <c r="L989" s="116"/>
      <c r="M989" s="116"/>
      <c r="N989" s="116"/>
      <c r="O989" s="116">
        <f t="shared" si="80"/>
        <v>2014</v>
      </c>
      <c r="P989" s="116">
        <f t="shared" si="81"/>
        <v>8</v>
      </c>
    </row>
    <row r="990" spans="1:16" x14ac:dyDescent="0.2">
      <c r="A990" s="116" t="str">
        <f t="shared" si="82"/>
        <v>Kathy Kay</v>
      </c>
      <c r="B990" s="120">
        <v>41854</v>
      </c>
      <c r="C990" s="116" t="s">
        <v>371</v>
      </c>
      <c r="D990" s="116" t="s">
        <v>423</v>
      </c>
      <c r="E990" s="116"/>
      <c r="F990" s="116" t="s">
        <v>373</v>
      </c>
      <c r="G990" s="116" t="s">
        <v>1066</v>
      </c>
      <c r="H990" s="116">
        <f t="shared" si="79"/>
        <v>2</v>
      </c>
      <c r="I990" s="116"/>
      <c r="J990" s="116" t="s">
        <v>102</v>
      </c>
      <c r="K990" s="116"/>
      <c r="L990" s="116"/>
      <c r="M990" s="116"/>
      <c r="N990" s="116"/>
      <c r="O990" s="116">
        <f t="shared" si="80"/>
        <v>2014</v>
      </c>
      <c r="P990" s="116">
        <f t="shared" si="81"/>
        <v>8</v>
      </c>
    </row>
    <row r="991" spans="1:16" x14ac:dyDescent="0.2">
      <c r="A991" s="116" t="str">
        <f t="shared" si="82"/>
        <v>Kathy Kay</v>
      </c>
      <c r="B991" s="120">
        <v>41854</v>
      </c>
      <c r="C991" s="116" t="s">
        <v>371</v>
      </c>
      <c r="D991" s="116" t="s">
        <v>423</v>
      </c>
      <c r="E991" s="116"/>
      <c r="F991" s="116" t="s">
        <v>425</v>
      </c>
      <c r="G991" s="116" t="s">
        <v>1066</v>
      </c>
      <c r="H991" s="116">
        <f t="shared" si="79"/>
        <v>3</v>
      </c>
      <c r="I991" s="116"/>
      <c r="J991" s="116" t="s">
        <v>102</v>
      </c>
      <c r="K991" s="116"/>
      <c r="L991" s="116"/>
      <c r="M991" s="116"/>
      <c r="N991" s="116"/>
      <c r="O991" s="116">
        <f t="shared" si="80"/>
        <v>2014</v>
      </c>
      <c r="P991" s="116">
        <f t="shared" si="81"/>
        <v>8</v>
      </c>
    </row>
    <row r="992" spans="1:16" x14ac:dyDescent="0.2">
      <c r="A992" s="116" t="str">
        <f t="shared" si="82"/>
        <v>Kathy Kay</v>
      </c>
      <c r="B992" s="120">
        <v>41860</v>
      </c>
      <c r="C992" s="116" t="s">
        <v>476</v>
      </c>
      <c r="D992" s="116" t="s">
        <v>654</v>
      </c>
      <c r="E992" s="116"/>
      <c r="F992" s="116" t="s">
        <v>313</v>
      </c>
      <c r="G992" s="116" t="s">
        <v>1066</v>
      </c>
      <c r="H992" s="116">
        <f t="shared" si="79"/>
        <v>4</v>
      </c>
      <c r="I992" s="116"/>
      <c r="J992" s="116" t="s">
        <v>102</v>
      </c>
      <c r="K992" s="116"/>
      <c r="L992" s="116"/>
      <c r="M992" s="116"/>
      <c r="N992" s="116"/>
      <c r="O992" s="116">
        <f t="shared" si="80"/>
        <v>2014</v>
      </c>
      <c r="P992" s="116">
        <f t="shared" si="81"/>
        <v>8</v>
      </c>
    </row>
    <row r="993" spans="1:16" x14ac:dyDescent="0.2">
      <c r="A993" s="116" t="str">
        <f t="shared" si="82"/>
        <v>Kathy Kay</v>
      </c>
      <c r="B993" s="120">
        <v>41916</v>
      </c>
      <c r="C993" s="116" t="s">
        <v>535</v>
      </c>
      <c r="D993" s="116" t="s">
        <v>1040</v>
      </c>
      <c r="E993" s="116"/>
      <c r="F993" s="116" t="s">
        <v>313</v>
      </c>
      <c r="G993" s="116" t="s">
        <v>1066</v>
      </c>
      <c r="H993" s="116">
        <f t="shared" si="79"/>
        <v>5</v>
      </c>
      <c r="I993" s="116" t="s">
        <v>159</v>
      </c>
      <c r="J993" s="116" t="s">
        <v>164</v>
      </c>
      <c r="K993" s="116"/>
      <c r="L993" s="116" t="s">
        <v>205</v>
      </c>
      <c r="M993" s="116" t="s">
        <v>165</v>
      </c>
      <c r="N993" s="116" t="s">
        <v>317</v>
      </c>
      <c r="O993" s="116">
        <f t="shared" si="80"/>
        <v>2014</v>
      </c>
      <c r="P993" s="116">
        <f t="shared" si="81"/>
        <v>10</v>
      </c>
    </row>
    <row r="994" spans="1:16" x14ac:dyDescent="0.2">
      <c r="A994" s="116" t="str">
        <f t="shared" si="82"/>
        <v>Kathy Kay</v>
      </c>
      <c r="B994" s="120">
        <v>41727</v>
      </c>
      <c r="C994" s="116" t="s">
        <v>361</v>
      </c>
      <c r="D994" s="116" t="s">
        <v>397</v>
      </c>
      <c r="E994" s="116" t="s">
        <v>312</v>
      </c>
      <c r="F994" s="116" t="s">
        <v>313</v>
      </c>
      <c r="G994" s="116" t="s">
        <v>1067</v>
      </c>
      <c r="H994" s="116">
        <f t="shared" si="79"/>
        <v>1</v>
      </c>
      <c r="I994" s="116" t="s">
        <v>159</v>
      </c>
      <c r="J994" s="116" t="s">
        <v>164</v>
      </c>
      <c r="K994" s="116">
        <v>5</v>
      </c>
      <c r="L994" s="116" t="s">
        <v>205</v>
      </c>
      <c r="M994" s="116" t="s">
        <v>165</v>
      </c>
      <c r="N994" s="116" t="s">
        <v>317</v>
      </c>
      <c r="O994" s="116">
        <f t="shared" si="80"/>
        <v>2014</v>
      </c>
      <c r="P994" s="116">
        <f t="shared" si="81"/>
        <v>3</v>
      </c>
    </row>
    <row r="995" spans="1:16" x14ac:dyDescent="0.2">
      <c r="A995" s="116" t="str">
        <f t="shared" si="82"/>
        <v>Kathy Kay</v>
      </c>
      <c r="B995" s="120">
        <v>41741</v>
      </c>
      <c r="C995" s="116" t="s">
        <v>367</v>
      </c>
      <c r="D995" s="116" t="s">
        <v>433</v>
      </c>
      <c r="E995" s="116" t="s">
        <v>721</v>
      </c>
      <c r="F995" s="116" t="s">
        <v>722</v>
      </c>
      <c r="G995" s="116" t="s">
        <v>1067</v>
      </c>
      <c r="H995" s="116">
        <f t="shared" si="79"/>
        <v>2</v>
      </c>
      <c r="I995" s="116" t="s">
        <v>159</v>
      </c>
      <c r="J995" s="116" t="s">
        <v>164</v>
      </c>
      <c r="K995" s="116">
        <v>5</v>
      </c>
      <c r="L995" s="116" t="s">
        <v>205</v>
      </c>
      <c r="M995" s="116" t="s">
        <v>165</v>
      </c>
      <c r="N995" s="116" t="s">
        <v>317</v>
      </c>
      <c r="O995" s="116">
        <f t="shared" si="80"/>
        <v>2014</v>
      </c>
      <c r="P995" s="116">
        <f t="shared" si="81"/>
        <v>4</v>
      </c>
    </row>
    <row r="996" spans="1:16" x14ac:dyDescent="0.2">
      <c r="A996" s="116" t="str">
        <f t="shared" si="82"/>
        <v>Kathy Kay</v>
      </c>
      <c r="B996" s="120">
        <v>41825</v>
      </c>
      <c r="C996" s="116" t="s">
        <v>320</v>
      </c>
      <c r="D996" s="116" t="s">
        <v>499</v>
      </c>
      <c r="E996" s="116" t="s">
        <v>312</v>
      </c>
      <c r="F996" s="116" t="s">
        <v>313</v>
      </c>
      <c r="G996" s="116" t="s">
        <v>1067</v>
      </c>
      <c r="H996" s="116">
        <f t="shared" si="79"/>
        <v>3</v>
      </c>
      <c r="I996" s="116" t="s">
        <v>159</v>
      </c>
      <c r="J996" s="116" t="s">
        <v>164</v>
      </c>
      <c r="K996" s="116">
        <v>5</v>
      </c>
      <c r="L996" s="116" t="s">
        <v>205</v>
      </c>
      <c r="M996" s="116" t="s">
        <v>165</v>
      </c>
      <c r="N996" s="116" t="s">
        <v>317</v>
      </c>
      <c r="O996" s="116">
        <f t="shared" si="80"/>
        <v>2014</v>
      </c>
      <c r="P996" s="116">
        <f t="shared" si="81"/>
        <v>7</v>
      </c>
    </row>
    <row r="997" spans="1:16" x14ac:dyDescent="0.2">
      <c r="A997" s="116" t="str">
        <f t="shared" si="82"/>
        <v>Kathy Kay</v>
      </c>
      <c r="B997" s="120">
        <v>41951</v>
      </c>
      <c r="C997" s="116" t="s">
        <v>524</v>
      </c>
      <c r="D997" s="116" t="s">
        <v>621</v>
      </c>
      <c r="E997" s="116" t="s">
        <v>312</v>
      </c>
      <c r="F997" s="116" t="s">
        <v>313</v>
      </c>
      <c r="G997" s="116" t="s">
        <v>1068</v>
      </c>
      <c r="H997" s="116">
        <f t="shared" si="79"/>
        <v>1</v>
      </c>
      <c r="I997" s="116" t="s">
        <v>159</v>
      </c>
      <c r="J997" s="116" t="s">
        <v>164</v>
      </c>
      <c r="K997" s="116">
        <v>5</v>
      </c>
      <c r="L997" s="116" t="s">
        <v>205</v>
      </c>
      <c r="M997" s="116" t="s">
        <v>165</v>
      </c>
      <c r="N997" s="116" t="s">
        <v>317</v>
      </c>
      <c r="O997" s="116">
        <f t="shared" si="80"/>
        <v>2014</v>
      </c>
      <c r="P997" s="116">
        <f t="shared" si="81"/>
        <v>11</v>
      </c>
    </row>
    <row r="998" spans="1:16" x14ac:dyDescent="0.2">
      <c r="A998" s="116" t="str">
        <f t="shared" si="82"/>
        <v>Kathy Kay</v>
      </c>
      <c r="B998" s="117">
        <v>42259</v>
      </c>
      <c r="C998" t="s">
        <v>520</v>
      </c>
      <c r="D998" s="118" t="s">
        <v>1551</v>
      </c>
      <c r="E998" s="118"/>
      <c r="F998" s="118" t="s">
        <v>313</v>
      </c>
      <c r="G998" s="118" t="s">
        <v>1545</v>
      </c>
      <c r="H998" s="116">
        <f t="shared" si="79"/>
        <v>1</v>
      </c>
      <c r="I998" s="118" t="s">
        <v>159</v>
      </c>
      <c r="J998" s="118" t="s">
        <v>164</v>
      </c>
      <c r="K998" s="118"/>
      <c r="L998" s="118"/>
      <c r="M998" s="118"/>
      <c r="N998" s="118" t="s">
        <v>200</v>
      </c>
      <c r="O998" s="116">
        <f t="shared" si="80"/>
        <v>2015</v>
      </c>
      <c r="P998" s="116">
        <f t="shared" si="81"/>
        <v>9</v>
      </c>
    </row>
    <row r="999" spans="1:16" x14ac:dyDescent="0.2">
      <c r="A999" s="116" t="str">
        <f t="shared" si="82"/>
        <v>Kathy Kay</v>
      </c>
      <c r="B999" s="117">
        <v>42387</v>
      </c>
      <c r="C999" t="s">
        <v>532</v>
      </c>
      <c r="D999" t="s">
        <v>1679</v>
      </c>
      <c r="F999" t="s">
        <v>313</v>
      </c>
      <c r="G999" t="s">
        <v>1686</v>
      </c>
      <c r="H999" s="116">
        <f t="shared" si="79"/>
        <v>2</v>
      </c>
      <c r="I999" t="s">
        <v>159</v>
      </c>
      <c r="J999" t="s">
        <v>164</v>
      </c>
      <c r="O999" s="116">
        <f t="shared" si="80"/>
        <v>2016</v>
      </c>
      <c r="P999" s="116">
        <f t="shared" si="81"/>
        <v>1</v>
      </c>
    </row>
    <row r="1000" spans="1:16" x14ac:dyDescent="0.2">
      <c r="A1000" s="116" t="str">
        <f t="shared" si="82"/>
        <v>Kathy Kay</v>
      </c>
      <c r="B1000" s="117">
        <v>42406</v>
      </c>
      <c r="C1000" t="s">
        <v>310</v>
      </c>
      <c r="D1000" t="s">
        <v>1687</v>
      </c>
      <c r="E1000" t="s">
        <v>1655</v>
      </c>
      <c r="F1000" t="s">
        <v>1656</v>
      </c>
      <c r="G1000" t="s">
        <v>1688</v>
      </c>
      <c r="H1000" s="116">
        <f t="shared" si="79"/>
        <v>1</v>
      </c>
      <c r="I1000" t="s">
        <v>159</v>
      </c>
      <c r="J1000" t="s">
        <v>164</v>
      </c>
      <c r="K1000" t="s">
        <v>1685</v>
      </c>
      <c r="L1000" t="s">
        <v>205</v>
      </c>
      <c r="M1000" t="s">
        <v>165</v>
      </c>
      <c r="N1000" t="s">
        <v>200</v>
      </c>
      <c r="O1000" s="116">
        <f t="shared" si="80"/>
        <v>2016</v>
      </c>
      <c r="P1000" s="116">
        <f t="shared" si="81"/>
        <v>2</v>
      </c>
    </row>
    <row r="1001" spans="1:16" x14ac:dyDescent="0.2">
      <c r="A1001" s="116" t="str">
        <f t="shared" si="82"/>
        <v>Kathy Kay</v>
      </c>
      <c r="B1001" s="117">
        <v>42273</v>
      </c>
      <c r="C1001" t="s">
        <v>476</v>
      </c>
      <c r="D1001" t="s">
        <v>1562</v>
      </c>
      <c r="F1001" t="s">
        <v>446</v>
      </c>
      <c r="G1001" t="s">
        <v>1576</v>
      </c>
      <c r="H1001" s="116">
        <f t="shared" si="79"/>
        <v>1</v>
      </c>
      <c r="I1001" t="s">
        <v>159</v>
      </c>
      <c r="J1001" t="s">
        <v>164</v>
      </c>
      <c r="M1001" t="s">
        <v>165</v>
      </c>
      <c r="N1001" t="s">
        <v>200</v>
      </c>
      <c r="O1001" s="116">
        <f t="shared" si="80"/>
        <v>2015</v>
      </c>
      <c r="P1001" s="116">
        <f t="shared" si="81"/>
        <v>9</v>
      </c>
    </row>
    <row r="1002" spans="1:16" x14ac:dyDescent="0.2">
      <c r="A1002" s="116" t="str">
        <f t="shared" si="82"/>
        <v>Kathy Kay</v>
      </c>
      <c r="B1002" s="117">
        <v>42476</v>
      </c>
      <c r="C1002" t="s">
        <v>1749</v>
      </c>
      <c r="D1002" t="s">
        <v>1782</v>
      </c>
      <c r="F1002" t="s">
        <v>343</v>
      </c>
      <c r="G1002" t="s">
        <v>1783</v>
      </c>
      <c r="H1002" s="116">
        <f t="shared" si="79"/>
        <v>1</v>
      </c>
      <c r="I1002" t="s">
        <v>159</v>
      </c>
      <c r="J1002" t="s">
        <v>164</v>
      </c>
      <c r="N1002" t="s">
        <v>200</v>
      </c>
      <c r="O1002" s="116">
        <f t="shared" si="80"/>
        <v>2016</v>
      </c>
      <c r="P1002" s="116">
        <f t="shared" si="81"/>
        <v>4</v>
      </c>
    </row>
    <row r="1003" spans="1:16" x14ac:dyDescent="0.2">
      <c r="A1003" s="116" t="str">
        <f t="shared" si="82"/>
        <v>Kathy Kay</v>
      </c>
      <c r="B1003" s="120">
        <v>41825</v>
      </c>
      <c r="C1003" s="116" t="s">
        <v>320</v>
      </c>
      <c r="D1003" s="116" t="s">
        <v>321</v>
      </c>
      <c r="E1003" s="116" t="s">
        <v>312</v>
      </c>
      <c r="F1003" s="116" t="s">
        <v>313</v>
      </c>
      <c r="G1003" s="116" t="s">
        <v>1069</v>
      </c>
      <c r="H1003" s="116">
        <f t="shared" si="79"/>
        <v>1</v>
      </c>
      <c r="I1003" s="116" t="s">
        <v>159</v>
      </c>
      <c r="J1003" s="116" t="s">
        <v>164</v>
      </c>
      <c r="K1003" s="116">
        <v>5</v>
      </c>
      <c r="L1003" s="116" t="s">
        <v>205</v>
      </c>
      <c r="M1003" s="116" t="s">
        <v>165</v>
      </c>
      <c r="N1003" s="116" t="s">
        <v>317</v>
      </c>
      <c r="O1003" s="116">
        <f t="shared" si="80"/>
        <v>2014</v>
      </c>
      <c r="P1003" s="116">
        <f t="shared" si="81"/>
        <v>7</v>
      </c>
    </row>
    <row r="1004" spans="1:16" x14ac:dyDescent="0.2">
      <c r="A1004" s="116" t="str">
        <f t="shared" si="82"/>
        <v>Kathy Kay</v>
      </c>
      <c r="B1004" s="120">
        <v>42238</v>
      </c>
      <c r="C1004" s="116" t="s">
        <v>545</v>
      </c>
      <c r="D1004" s="116" t="s">
        <v>546</v>
      </c>
      <c r="E1004" s="116"/>
      <c r="F1004" s="116" t="s">
        <v>313</v>
      </c>
      <c r="G1004" s="116" t="s">
        <v>1492</v>
      </c>
      <c r="H1004" s="116">
        <f t="shared" si="79"/>
        <v>1</v>
      </c>
      <c r="I1004" s="116" t="s">
        <v>159</v>
      </c>
      <c r="J1004" s="116" t="s">
        <v>164</v>
      </c>
      <c r="K1004" s="116"/>
      <c r="L1004" s="116"/>
      <c r="M1004" s="116"/>
      <c r="N1004" s="116" t="s">
        <v>200</v>
      </c>
      <c r="O1004" s="116">
        <f t="shared" si="80"/>
        <v>2015</v>
      </c>
      <c r="P1004" s="116">
        <f t="shared" si="81"/>
        <v>8</v>
      </c>
    </row>
    <row r="1005" spans="1:16" x14ac:dyDescent="0.2">
      <c r="A1005" s="116" t="str">
        <f t="shared" si="82"/>
        <v>Kathy Kay</v>
      </c>
      <c r="B1005" s="117">
        <v>42406</v>
      </c>
      <c r="C1005" t="s">
        <v>310</v>
      </c>
      <c r="D1005" t="s">
        <v>1673</v>
      </c>
      <c r="E1005" t="s">
        <v>1655</v>
      </c>
      <c r="F1005" t="s">
        <v>1656</v>
      </c>
      <c r="G1005" t="s">
        <v>1689</v>
      </c>
      <c r="H1005" s="116">
        <f t="shared" si="79"/>
        <v>1</v>
      </c>
      <c r="I1005" t="s">
        <v>159</v>
      </c>
      <c r="J1005" t="s">
        <v>164</v>
      </c>
      <c r="K1005" t="s">
        <v>1685</v>
      </c>
      <c r="L1005" t="s">
        <v>205</v>
      </c>
      <c r="M1005" t="s">
        <v>165</v>
      </c>
      <c r="N1005" t="s">
        <v>200</v>
      </c>
      <c r="O1005" s="116">
        <f t="shared" si="80"/>
        <v>2016</v>
      </c>
      <c r="P1005" s="116">
        <f t="shared" si="81"/>
        <v>2</v>
      </c>
    </row>
    <row r="1006" spans="1:16" x14ac:dyDescent="0.2">
      <c r="A1006" s="116" t="str">
        <f t="shared" si="82"/>
        <v>Kathy Kay</v>
      </c>
      <c r="B1006" s="120">
        <v>41769</v>
      </c>
      <c r="C1006" s="116" t="s">
        <v>350</v>
      </c>
      <c r="D1006" s="116" t="s">
        <v>351</v>
      </c>
      <c r="E1006" s="116"/>
      <c r="F1006" s="116" t="s">
        <v>375</v>
      </c>
      <c r="G1006" s="116" t="s">
        <v>1070</v>
      </c>
      <c r="H1006" s="116">
        <f t="shared" si="79"/>
        <v>1</v>
      </c>
      <c r="I1006" s="116"/>
      <c r="J1006" s="116" t="s">
        <v>102</v>
      </c>
      <c r="K1006" s="116"/>
      <c r="L1006" s="116"/>
      <c r="M1006" s="116"/>
      <c r="N1006" s="116" t="s">
        <v>317</v>
      </c>
      <c r="O1006" s="116">
        <f t="shared" si="80"/>
        <v>2014</v>
      </c>
      <c r="P1006" s="116">
        <f t="shared" si="81"/>
        <v>5</v>
      </c>
    </row>
    <row r="1007" spans="1:16" x14ac:dyDescent="0.2">
      <c r="A1007" s="116" t="str">
        <f t="shared" si="82"/>
        <v>Kathy Kay</v>
      </c>
      <c r="B1007" s="120">
        <v>41552</v>
      </c>
      <c r="C1007" s="116" t="s">
        <v>310</v>
      </c>
      <c r="D1007" s="116" t="s">
        <v>639</v>
      </c>
      <c r="E1007" s="116" t="s">
        <v>363</v>
      </c>
      <c r="F1007" s="116" t="s">
        <v>364</v>
      </c>
      <c r="G1007" s="116" t="s">
        <v>1071</v>
      </c>
      <c r="H1007" s="116">
        <f t="shared" si="79"/>
        <v>1</v>
      </c>
      <c r="I1007" s="116" t="s">
        <v>159</v>
      </c>
      <c r="J1007" s="116" t="s">
        <v>164</v>
      </c>
      <c r="K1007" s="116"/>
      <c r="L1007" s="116"/>
      <c r="M1007" s="116" t="s">
        <v>165</v>
      </c>
      <c r="N1007" s="116" t="s">
        <v>317</v>
      </c>
      <c r="O1007" s="116">
        <f t="shared" si="80"/>
        <v>2013</v>
      </c>
      <c r="P1007" s="116">
        <f t="shared" si="81"/>
        <v>10</v>
      </c>
    </row>
    <row r="1008" spans="1:16" x14ac:dyDescent="0.2">
      <c r="A1008" s="116" t="str">
        <f t="shared" si="82"/>
        <v>Kathy Kay</v>
      </c>
      <c r="B1008" s="120">
        <v>41972</v>
      </c>
      <c r="C1008" s="116" t="s">
        <v>336</v>
      </c>
      <c r="D1008" s="116" t="s">
        <v>321</v>
      </c>
      <c r="E1008" s="116" t="s">
        <v>338</v>
      </c>
      <c r="F1008" s="116" t="s">
        <v>313</v>
      </c>
      <c r="G1008" s="116" t="s">
        <v>1072</v>
      </c>
      <c r="H1008" s="116">
        <f t="shared" si="79"/>
        <v>1</v>
      </c>
      <c r="I1008" s="116" t="s">
        <v>159</v>
      </c>
      <c r="J1008" s="116" t="s">
        <v>164</v>
      </c>
      <c r="K1008" s="116">
        <v>5</v>
      </c>
      <c r="L1008" s="116" t="s">
        <v>205</v>
      </c>
      <c r="M1008" s="116" t="s">
        <v>165</v>
      </c>
      <c r="N1008" s="116" t="s">
        <v>317</v>
      </c>
      <c r="O1008" s="116">
        <f t="shared" si="80"/>
        <v>2014</v>
      </c>
      <c r="P1008" s="116">
        <f t="shared" si="81"/>
        <v>11</v>
      </c>
    </row>
    <row r="1009" spans="1:16" x14ac:dyDescent="0.2">
      <c r="A1009" s="116" t="str">
        <f t="shared" si="82"/>
        <v>Kathy Kay</v>
      </c>
      <c r="B1009" s="120">
        <v>42091</v>
      </c>
      <c r="C1009" s="116" t="s">
        <v>445</v>
      </c>
      <c r="D1009" s="116" t="s">
        <v>651</v>
      </c>
      <c r="E1009" s="116" t="s">
        <v>312</v>
      </c>
      <c r="F1009" s="116" t="s">
        <v>446</v>
      </c>
      <c r="G1009" s="116" t="s">
        <v>1072</v>
      </c>
      <c r="H1009" s="116">
        <f t="shared" si="79"/>
        <v>2</v>
      </c>
      <c r="I1009" s="116" t="s">
        <v>159</v>
      </c>
      <c r="J1009" s="116" t="s">
        <v>164</v>
      </c>
      <c r="K1009" s="116">
        <v>5</v>
      </c>
      <c r="L1009" s="116" t="s">
        <v>205</v>
      </c>
      <c r="M1009" s="116" t="s">
        <v>165</v>
      </c>
      <c r="N1009" s="116" t="s">
        <v>200</v>
      </c>
      <c r="O1009" s="116">
        <f t="shared" si="80"/>
        <v>2015</v>
      </c>
      <c r="P1009" s="116">
        <f t="shared" si="81"/>
        <v>3</v>
      </c>
    </row>
    <row r="1010" spans="1:16" x14ac:dyDescent="0.2">
      <c r="A1010" s="116" t="str">
        <f t="shared" si="82"/>
        <v>Kathy Kay</v>
      </c>
      <c r="B1010" s="120">
        <v>42161</v>
      </c>
      <c r="C1010" s="116" t="s">
        <v>541</v>
      </c>
      <c r="D1010" s="116" t="s">
        <v>542</v>
      </c>
      <c r="E1010" s="116"/>
      <c r="F1010" s="116" t="s">
        <v>313</v>
      </c>
      <c r="G1010" s="116" t="s">
        <v>1072</v>
      </c>
      <c r="H1010" s="116">
        <f t="shared" si="79"/>
        <v>3</v>
      </c>
      <c r="I1010" s="116" t="s">
        <v>159</v>
      </c>
      <c r="J1010" s="116" t="s">
        <v>164</v>
      </c>
      <c r="K1010" s="116">
        <v>5</v>
      </c>
      <c r="L1010" s="116" t="s">
        <v>205</v>
      </c>
      <c r="M1010" s="116" t="s">
        <v>165</v>
      </c>
      <c r="N1010" s="116" t="s">
        <v>200</v>
      </c>
      <c r="O1010" s="116">
        <f t="shared" si="80"/>
        <v>2015</v>
      </c>
      <c r="P1010" s="116">
        <f t="shared" si="81"/>
        <v>6</v>
      </c>
    </row>
    <row r="1011" spans="1:16" ht="15" x14ac:dyDescent="0.2">
      <c r="A1011" s="121" t="s">
        <v>102</v>
      </c>
      <c r="B1011" s="120">
        <v>42224</v>
      </c>
      <c r="C1011" s="116" t="s">
        <v>399</v>
      </c>
      <c r="D1011" s="121" t="s">
        <v>1493</v>
      </c>
      <c r="E1011" s="121"/>
      <c r="F1011" s="122" t="s">
        <v>1461</v>
      </c>
      <c r="G1011" s="122" t="s">
        <v>1494</v>
      </c>
      <c r="H1011" s="116">
        <f t="shared" si="79"/>
        <v>1</v>
      </c>
      <c r="I1011" s="116"/>
      <c r="J1011" s="116"/>
      <c r="K1011" s="116"/>
      <c r="L1011" s="116"/>
      <c r="M1011" s="116"/>
      <c r="N1011" s="116" t="s">
        <v>200</v>
      </c>
      <c r="O1011" s="116">
        <f t="shared" si="80"/>
        <v>2015</v>
      </c>
      <c r="P1011" s="116">
        <f t="shared" si="81"/>
        <v>8</v>
      </c>
    </row>
    <row r="1012" spans="1:16" x14ac:dyDescent="0.2">
      <c r="A1012" s="116" t="str">
        <f t="shared" ref="A1012:A1043" si="83">IF(I1012="",TRIM(J1012),CONCATENATE(TRIM(J1012)," ",TRIM(I1012)))</f>
        <v>Kathy Kay</v>
      </c>
      <c r="B1012" s="117">
        <v>42315</v>
      </c>
      <c r="C1012" t="s">
        <v>336</v>
      </c>
      <c r="D1012" t="s">
        <v>1643</v>
      </c>
      <c r="F1012" t="s">
        <v>313</v>
      </c>
      <c r="G1012" t="s">
        <v>1494</v>
      </c>
      <c r="H1012" s="116">
        <f t="shared" si="79"/>
        <v>2</v>
      </c>
      <c r="I1012" t="s">
        <v>159</v>
      </c>
      <c r="J1012" t="s">
        <v>164</v>
      </c>
      <c r="M1012" t="s">
        <v>165</v>
      </c>
      <c r="N1012" t="s">
        <v>200</v>
      </c>
      <c r="O1012" s="116">
        <f t="shared" si="80"/>
        <v>2015</v>
      </c>
      <c r="P1012" s="116">
        <f t="shared" si="81"/>
        <v>11</v>
      </c>
    </row>
    <row r="1013" spans="1:16" x14ac:dyDescent="0.2">
      <c r="A1013" s="116" t="str">
        <f t="shared" si="83"/>
        <v>Kathy Kay</v>
      </c>
      <c r="B1013" s="117">
        <v>42665</v>
      </c>
      <c r="C1013" t="s">
        <v>361</v>
      </c>
      <c r="D1013" t="s">
        <v>1967</v>
      </c>
      <c r="F1013" t="s">
        <v>313</v>
      </c>
      <c r="G1013" t="s">
        <v>2044</v>
      </c>
      <c r="H1013" s="116">
        <f t="shared" si="79"/>
        <v>1</v>
      </c>
      <c r="I1013" t="s">
        <v>159</v>
      </c>
      <c r="J1013" t="s">
        <v>164</v>
      </c>
      <c r="M1013" t="s">
        <v>165</v>
      </c>
      <c r="N1013" t="s">
        <v>200</v>
      </c>
      <c r="O1013" s="116">
        <f t="shared" si="80"/>
        <v>2016</v>
      </c>
      <c r="P1013" s="116">
        <f t="shared" si="81"/>
        <v>10</v>
      </c>
    </row>
    <row r="1014" spans="1:16" x14ac:dyDescent="0.2">
      <c r="A1014" s="116" t="str">
        <f t="shared" si="83"/>
        <v>Kathy Kay</v>
      </c>
      <c r="B1014" s="120">
        <v>42077</v>
      </c>
      <c r="C1014" s="116" t="s">
        <v>326</v>
      </c>
      <c r="D1014" s="116" t="s">
        <v>598</v>
      </c>
      <c r="E1014" s="116" t="s">
        <v>328</v>
      </c>
      <c r="F1014" s="116" t="s">
        <v>329</v>
      </c>
      <c r="G1014" s="116" t="s">
        <v>1073</v>
      </c>
      <c r="H1014" s="116">
        <f t="shared" si="79"/>
        <v>1</v>
      </c>
      <c r="I1014" s="116" t="s">
        <v>159</v>
      </c>
      <c r="J1014" s="116" t="s">
        <v>164</v>
      </c>
      <c r="K1014" s="116">
        <v>5</v>
      </c>
      <c r="L1014" s="116" t="s">
        <v>205</v>
      </c>
      <c r="M1014" s="116" t="s">
        <v>165</v>
      </c>
      <c r="N1014" s="116" t="s">
        <v>200</v>
      </c>
      <c r="O1014" s="116">
        <f t="shared" si="80"/>
        <v>2015</v>
      </c>
      <c r="P1014" s="116">
        <f t="shared" si="81"/>
        <v>3</v>
      </c>
    </row>
    <row r="1015" spans="1:16" x14ac:dyDescent="0.2">
      <c r="A1015" s="116" t="str">
        <f t="shared" si="83"/>
        <v>Kathy Kay</v>
      </c>
      <c r="B1015" s="120">
        <v>41482</v>
      </c>
      <c r="C1015" s="116" t="s">
        <v>399</v>
      </c>
      <c r="D1015" s="116" t="s">
        <v>397</v>
      </c>
      <c r="E1015" s="116" t="s">
        <v>401</v>
      </c>
      <c r="F1015" s="116" t="s">
        <v>313</v>
      </c>
      <c r="G1015" s="116" t="s">
        <v>1074</v>
      </c>
      <c r="H1015" s="116">
        <f t="shared" si="79"/>
        <v>1</v>
      </c>
      <c r="I1015" s="116" t="s">
        <v>159</v>
      </c>
      <c r="J1015" s="116" t="s">
        <v>164</v>
      </c>
      <c r="K1015" s="116" t="s">
        <v>1050</v>
      </c>
      <c r="L1015" s="116"/>
      <c r="M1015" s="116" t="s">
        <v>165</v>
      </c>
      <c r="N1015" s="116" t="s">
        <v>317</v>
      </c>
      <c r="O1015" s="116">
        <f t="shared" si="80"/>
        <v>2013</v>
      </c>
      <c r="P1015" s="116">
        <f t="shared" si="81"/>
        <v>7</v>
      </c>
    </row>
    <row r="1016" spans="1:16" x14ac:dyDescent="0.2">
      <c r="A1016" s="116" t="str">
        <f t="shared" si="83"/>
        <v>Kathy Kay</v>
      </c>
      <c r="B1016" s="120">
        <v>41769</v>
      </c>
      <c r="C1016" s="116" t="s">
        <v>350</v>
      </c>
      <c r="D1016" s="116" t="s">
        <v>351</v>
      </c>
      <c r="E1016" s="116"/>
      <c r="F1016" s="116" t="s">
        <v>375</v>
      </c>
      <c r="G1016" s="116" t="s">
        <v>1075</v>
      </c>
      <c r="H1016" s="116">
        <f t="shared" si="79"/>
        <v>1</v>
      </c>
      <c r="I1016" s="116"/>
      <c r="J1016" s="116" t="s">
        <v>102</v>
      </c>
      <c r="K1016" s="116"/>
      <c r="L1016" s="116"/>
      <c r="M1016" s="116"/>
      <c r="N1016" s="116" t="s">
        <v>317</v>
      </c>
      <c r="O1016" s="116">
        <f t="shared" si="80"/>
        <v>2014</v>
      </c>
      <c r="P1016" s="116">
        <f t="shared" si="81"/>
        <v>5</v>
      </c>
    </row>
    <row r="1017" spans="1:16" x14ac:dyDescent="0.2">
      <c r="A1017" s="116" t="str">
        <f t="shared" si="83"/>
        <v>Kathy Kay</v>
      </c>
      <c r="B1017" s="120">
        <v>41769</v>
      </c>
      <c r="C1017" s="116" t="s">
        <v>350</v>
      </c>
      <c r="D1017" s="116" t="s">
        <v>351</v>
      </c>
      <c r="E1017" s="116"/>
      <c r="F1017" s="116" t="s">
        <v>435</v>
      </c>
      <c r="G1017" s="116" t="s">
        <v>1075</v>
      </c>
      <c r="H1017" s="116">
        <f t="shared" si="79"/>
        <v>2</v>
      </c>
      <c r="I1017" s="116"/>
      <c r="J1017" s="116" t="s">
        <v>102</v>
      </c>
      <c r="K1017" s="116"/>
      <c r="L1017" s="116"/>
      <c r="M1017" s="116"/>
      <c r="N1017" s="116" t="s">
        <v>317</v>
      </c>
      <c r="O1017" s="116">
        <f t="shared" si="80"/>
        <v>2014</v>
      </c>
      <c r="P1017" s="116">
        <f t="shared" si="81"/>
        <v>5</v>
      </c>
    </row>
    <row r="1018" spans="1:16" x14ac:dyDescent="0.2">
      <c r="A1018" s="116" t="str">
        <f t="shared" si="83"/>
        <v>Kathy Kay</v>
      </c>
      <c r="B1018" s="120">
        <v>41776</v>
      </c>
      <c r="C1018" s="116" t="s">
        <v>426</v>
      </c>
      <c r="D1018" s="116" t="s">
        <v>14</v>
      </c>
      <c r="E1018" s="116"/>
      <c r="F1018" s="116" t="s">
        <v>364</v>
      </c>
      <c r="G1018" s="116" t="s">
        <v>1075</v>
      </c>
      <c r="H1018" s="116">
        <f t="shared" si="79"/>
        <v>3</v>
      </c>
      <c r="I1018" s="116"/>
      <c r="J1018" s="116" t="s">
        <v>102</v>
      </c>
      <c r="K1018" s="116"/>
      <c r="L1018" s="116"/>
      <c r="M1018" s="116"/>
      <c r="N1018" s="116" t="s">
        <v>317</v>
      </c>
      <c r="O1018" s="116">
        <f t="shared" si="80"/>
        <v>2014</v>
      </c>
      <c r="P1018" s="116">
        <f t="shared" si="81"/>
        <v>5</v>
      </c>
    </row>
    <row r="1019" spans="1:16" x14ac:dyDescent="0.2">
      <c r="A1019" s="116" t="str">
        <f t="shared" si="83"/>
        <v>Kathy Kay</v>
      </c>
      <c r="B1019" s="120">
        <v>41825</v>
      </c>
      <c r="C1019" s="116" t="s">
        <v>320</v>
      </c>
      <c r="D1019" s="116" t="s">
        <v>499</v>
      </c>
      <c r="E1019" s="116" t="s">
        <v>312</v>
      </c>
      <c r="F1019" s="116" t="s">
        <v>313</v>
      </c>
      <c r="G1019" s="116" t="s">
        <v>1075</v>
      </c>
      <c r="H1019" s="116">
        <f t="shared" si="79"/>
        <v>4</v>
      </c>
      <c r="I1019" s="116" t="s">
        <v>159</v>
      </c>
      <c r="J1019" s="116" t="s">
        <v>164</v>
      </c>
      <c r="K1019" s="116">
        <v>5</v>
      </c>
      <c r="L1019" s="116" t="s">
        <v>205</v>
      </c>
      <c r="M1019" s="116" t="s">
        <v>165</v>
      </c>
      <c r="N1019" s="116" t="s">
        <v>317</v>
      </c>
      <c r="O1019" s="116">
        <f t="shared" si="80"/>
        <v>2014</v>
      </c>
      <c r="P1019" s="116">
        <f t="shared" si="81"/>
        <v>7</v>
      </c>
    </row>
    <row r="1020" spans="1:16" x14ac:dyDescent="0.2">
      <c r="A1020" s="116" t="str">
        <f t="shared" si="83"/>
        <v>Kathy Kay</v>
      </c>
      <c r="B1020" s="120">
        <v>41854</v>
      </c>
      <c r="C1020" s="116" t="s">
        <v>371</v>
      </c>
      <c r="D1020" s="116" t="s">
        <v>377</v>
      </c>
      <c r="E1020" s="116"/>
      <c r="F1020" s="116" t="s">
        <v>475</v>
      </c>
      <c r="G1020" s="116" t="s">
        <v>1075</v>
      </c>
      <c r="H1020" s="116">
        <f t="shared" si="79"/>
        <v>5</v>
      </c>
      <c r="I1020" s="116"/>
      <c r="J1020" s="116" t="s">
        <v>102</v>
      </c>
      <c r="K1020" s="116"/>
      <c r="L1020" s="116"/>
      <c r="M1020" s="116"/>
      <c r="N1020" s="116"/>
      <c r="O1020" s="116">
        <f t="shared" si="80"/>
        <v>2014</v>
      </c>
      <c r="P1020" s="116">
        <f t="shared" si="81"/>
        <v>8</v>
      </c>
    </row>
    <row r="1021" spans="1:16" x14ac:dyDescent="0.2">
      <c r="A1021" s="116" t="str">
        <f t="shared" si="83"/>
        <v>Kathy Kay</v>
      </c>
      <c r="B1021" s="120">
        <v>41854</v>
      </c>
      <c r="C1021" s="116" t="s">
        <v>371</v>
      </c>
      <c r="D1021" s="116" t="s">
        <v>377</v>
      </c>
      <c r="E1021" s="116"/>
      <c r="F1021" s="116" t="s">
        <v>373</v>
      </c>
      <c r="G1021" s="116" t="s">
        <v>1075</v>
      </c>
      <c r="H1021" s="116">
        <f t="shared" si="79"/>
        <v>6</v>
      </c>
      <c r="I1021" s="116"/>
      <c r="J1021" s="116" t="s">
        <v>102</v>
      </c>
      <c r="K1021" s="116"/>
      <c r="L1021" s="116"/>
      <c r="M1021" s="116"/>
      <c r="N1021" s="116"/>
      <c r="O1021" s="116">
        <f t="shared" si="80"/>
        <v>2014</v>
      </c>
      <c r="P1021" s="116">
        <f t="shared" si="81"/>
        <v>8</v>
      </c>
    </row>
    <row r="1022" spans="1:16" x14ac:dyDescent="0.2">
      <c r="A1022" s="116" t="str">
        <f t="shared" si="83"/>
        <v>Kathy Kay</v>
      </c>
      <c r="B1022" s="120">
        <v>42070</v>
      </c>
      <c r="C1022" s="116" t="s">
        <v>429</v>
      </c>
      <c r="D1022" s="116" t="s">
        <v>665</v>
      </c>
      <c r="E1022" s="116" t="s">
        <v>431</v>
      </c>
      <c r="F1022" s="116" t="s">
        <v>313</v>
      </c>
      <c r="G1022" s="116" t="s">
        <v>1076</v>
      </c>
      <c r="H1022" s="116">
        <f t="shared" si="79"/>
        <v>1</v>
      </c>
      <c r="I1022" s="116" t="s">
        <v>159</v>
      </c>
      <c r="J1022" s="116" t="s">
        <v>164</v>
      </c>
      <c r="K1022" s="116">
        <v>5</v>
      </c>
      <c r="L1022" s="116" t="s">
        <v>205</v>
      </c>
      <c r="M1022" s="116" t="s">
        <v>165</v>
      </c>
      <c r="N1022" s="116" t="s">
        <v>200</v>
      </c>
      <c r="O1022" s="116">
        <f t="shared" si="80"/>
        <v>2015</v>
      </c>
      <c r="P1022" s="116">
        <f t="shared" si="81"/>
        <v>3</v>
      </c>
    </row>
    <row r="1023" spans="1:16" x14ac:dyDescent="0.2">
      <c r="A1023" s="116" t="str">
        <f t="shared" si="83"/>
        <v>Kathy Kay</v>
      </c>
      <c r="B1023" s="117">
        <v>42546</v>
      </c>
      <c r="C1023" t="s">
        <v>1866</v>
      </c>
      <c r="D1023" t="s">
        <v>1872</v>
      </c>
      <c r="F1023" t="s">
        <v>1128</v>
      </c>
      <c r="G1023" t="s">
        <v>1873</v>
      </c>
      <c r="H1023" s="116">
        <f t="shared" si="79"/>
        <v>1</v>
      </c>
      <c r="I1023" t="s">
        <v>159</v>
      </c>
      <c r="J1023" t="s">
        <v>164</v>
      </c>
      <c r="M1023" t="s">
        <v>165</v>
      </c>
      <c r="N1023" t="s">
        <v>200</v>
      </c>
      <c r="O1023" s="116">
        <f t="shared" si="80"/>
        <v>2016</v>
      </c>
      <c r="P1023" s="116">
        <f t="shared" si="81"/>
        <v>6</v>
      </c>
    </row>
    <row r="1024" spans="1:16" x14ac:dyDescent="0.2">
      <c r="A1024" s="116" t="str">
        <f t="shared" si="83"/>
        <v>Kathy Kay</v>
      </c>
      <c r="B1024" s="117">
        <v>42511</v>
      </c>
      <c r="C1024" t="s">
        <v>541</v>
      </c>
      <c r="D1024" t="s">
        <v>602</v>
      </c>
      <c r="E1024" t="s">
        <v>312</v>
      </c>
      <c r="F1024" t="s">
        <v>313</v>
      </c>
      <c r="G1024" t="s">
        <v>1798</v>
      </c>
      <c r="H1024" s="116">
        <f t="shared" si="79"/>
        <v>1</v>
      </c>
      <c r="I1024" t="s">
        <v>159</v>
      </c>
      <c r="J1024" t="s">
        <v>164</v>
      </c>
      <c r="N1024" t="s">
        <v>200</v>
      </c>
      <c r="O1024" s="116">
        <f t="shared" si="80"/>
        <v>2016</v>
      </c>
      <c r="P1024" s="116">
        <f t="shared" si="81"/>
        <v>5</v>
      </c>
    </row>
    <row r="1025" spans="1:16" x14ac:dyDescent="0.2">
      <c r="A1025" s="116" t="str">
        <f t="shared" si="83"/>
        <v>Kathy Kay</v>
      </c>
      <c r="B1025" s="117">
        <v>42525</v>
      </c>
      <c r="C1025" t="s">
        <v>703</v>
      </c>
      <c r="D1025" t="s">
        <v>1805</v>
      </c>
      <c r="F1025" t="s">
        <v>1827</v>
      </c>
      <c r="G1025" t="s">
        <v>1798</v>
      </c>
      <c r="H1025" s="116">
        <f t="shared" si="79"/>
        <v>2</v>
      </c>
      <c r="I1025" t="s">
        <v>159</v>
      </c>
      <c r="J1025" t="s">
        <v>164</v>
      </c>
      <c r="M1025" t="s">
        <v>165</v>
      </c>
      <c r="N1025" t="s">
        <v>200</v>
      </c>
      <c r="O1025" s="116">
        <f t="shared" si="80"/>
        <v>2016</v>
      </c>
      <c r="P1025" s="116">
        <f t="shared" si="81"/>
        <v>6</v>
      </c>
    </row>
    <row r="1026" spans="1:16" x14ac:dyDescent="0.2">
      <c r="A1026" s="116" t="str">
        <f t="shared" si="83"/>
        <v>Kathy Kay</v>
      </c>
      <c r="B1026" s="117">
        <v>42525</v>
      </c>
      <c r="C1026" t="s">
        <v>703</v>
      </c>
      <c r="D1026" t="s">
        <v>1802</v>
      </c>
      <c r="F1026" t="s">
        <v>313</v>
      </c>
      <c r="G1026" t="s">
        <v>1828</v>
      </c>
      <c r="H1026" s="116">
        <f t="shared" ref="H1026:H1089" si="84">IF(TRIM(G1026)=TRIM(G1025),H1025+1,1)</f>
        <v>1</v>
      </c>
      <c r="I1026" t="s">
        <v>159</v>
      </c>
      <c r="J1026" t="s">
        <v>164</v>
      </c>
      <c r="M1026" t="s">
        <v>165</v>
      </c>
      <c r="N1026" t="s">
        <v>200</v>
      </c>
      <c r="O1026" s="116">
        <f t="shared" ref="O1026:O1089" si="85">YEAR(B1026)</f>
        <v>2016</v>
      </c>
      <c r="P1026" s="116">
        <f t="shared" ref="P1026:P1089" si="86">MONTH(B1026)</f>
        <v>6</v>
      </c>
    </row>
    <row r="1027" spans="1:16" x14ac:dyDescent="0.2">
      <c r="A1027" s="116" t="str">
        <f t="shared" si="83"/>
        <v>Kathy Kay</v>
      </c>
      <c r="B1027" s="120">
        <v>41825</v>
      </c>
      <c r="C1027" s="116" t="s">
        <v>320</v>
      </c>
      <c r="D1027" s="116" t="s">
        <v>323</v>
      </c>
      <c r="E1027" s="116" t="s">
        <v>312</v>
      </c>
      <c r="F1027" s="116" t="s">
        <v>313</v>
      </c>
      <c r="G1027" s="116" t="s">
        <v>1077</v>
      </c>
      <c r="H1027" s="116">
        <f t="shared" si="84"/>
        <v>1</v>
      </c>
      <c r="I1027" s="116" t="s">
        <v>159</v>
      </c>
      <c r="J1027" s="116" t="s">
        <v>164</v>
      </c>
      <c r="K1027" s="116">
        <v>5</v>
      </c>
      <c r="L1027" s="116" t="s">
        <v>205</v>
      </c>
      <c r="M1027" s="116" t="s">
        <v>165</v>
      </c>
      <c r="N1027" s="116" t="s">
        <v>317</v>
      </c>
      <c r="O1027" s="116">
        <f t="shared" si="85"/>
        <v>2014</v>
      </c>
      <c r="P1027" s="116">
        <f t="shared" si="86"/>
        <v>7</v>
      </c>
    </row>
    <row r="1028" spans="1:16" x14ac:dyDescent="0.2">
      <c r="A1028" s="116" t="str">
        <f t="shared" si="83"/>
        <v>Kathy Kay</v>
      </c>
      <c r="B1028" s="120">
        <v>41846</v>
      </c>
      <c r="C1028" s="116" t="s">
        <v>549</v>
      </c>
      <c r="D1028" s="116" t="s">
        <v>550</v>
      </c>
      <c r="E1028" s="116"/>
      <c r="F1028" s="116" t="s">
        <v>313</v>
      </c>
      <c r="G1028" s="116" t="s">
        <v>1077</v>
      </c>
      <c r="H1028" s="116">
        <f t="shared" si="84"/>
        <v>2</v>
      </c>
      <c r="I1028" s="116" t="s">
        <v>159</v>
      </c>
      <c r="J1028" s="116" t="s">
        <v>164</v>
      </c>
      <c r="K1028" s="116"/>
      <c r="L1028" s="116" t="s">
        <v>205</v>
      </c>
      <c r="M1028" s="116" t="s">
        <v>165</v>
      </c>
      <c r="N1028" s="116" t="s">
        <v>317</v>
      </c>
      <c r="O1028" s="116">
        <f t="shared" si="85"/>
        <v>2014</v>
      </c>
      <c r="P1028" s="116">
        <f t="shared" si="86"/>
        <v>7</v>
      </c>
    </row>
    <row r="1029" spans="1:16" x14ac:dyDescent="0.2">
      <c r="A1029" s="116" t="str">
        <f t="shared" si="83"/>
        <v>Kathy Kay</v>
      </c>
      <c r="B1029" s="120">
        <v>41846</v>
      </c>
      <c r="C1029" s="116" t="s">
        <v>549</v>
      </c>
      <c r="D1029" s="116" t="s">
        <v>823</v>
      </c>
      <c r="E1029" s="116"/>
      <c r="F1029" s="116" t="s">
        <v>364</v>
      </c>
      <c r="G1029" s="116" t="s">
        <v>1078</v>
      </c>
      <c r="H1029" s="116">
        <f t="shared" si="84"/>
        <v>1</v>
      </c>
      <c r="I1029" s="116" t="s">
        <v>159</v>
      </c>
      <c r="J1029" s="116" t="s">
        <v>164</v>
      </c>
      <c r="K1029" s="116"/>
      <c r="L1029" s="116" t="s">
        <v>205</v>
      </c>
      <c r="M1029" s="116" t="s">
        <v>165</v>
      </c>
      <c r="N1029" s="116" t="s">
        <v>317</v>
      </c>
      <c r="O1029" s="116">
        <f t="shared" si="85"/>
        <v>2014</v>
      </c>
      <c r="P1029" s="116">
        <f t="shared" si="86"/>
        <v>7</v>
      </c>
    </row>
    <row r="1030" spans="1:16" x14ac:dyDescent="0.2">
      <c r="A1030" s="116" t="str">
        <f t="shared" si="83"/>
        <v>Kathy Kay</v>
      </c>
      <c r="B1030" s="120">
        <v>41916</v>
      </c>
      <c r="C1030" s="116" t="s">
        <v>535</v>
      </c>
      <c r="D1030" s="116" t="s">
        <v>1040</v>
      </c>
      <c r="E1030" s="116"/>
      <c r="F1030" s="116" t="s">
        <v>313</v>
      </c>
      <c r="G1030" s="116" t="s">
        <v>1078</v>
      </c>
      <c r="H1030" s="116">
        <f t="shared" si="84"/>
        <v>2</v>
      </c>
      <c r="I1030" s="116" t="s">
        <v>159</v>
      </c>
      <c r="J1030" s="116" t="s">
        <v>164</v>
      </c>
      <c r="K1030" s="116"/>
      <c r="L1030" s="116" t="s">
        <v>205</v>
      </c>
      <c r="M1030" s="116" t="s">
        <v>165</v>
      </c>
      <c r="N1030" s="116" t="s">
        <v>317</v>
      </c>
      <c r="O1030" s="116">
        <f t="shared" si="85"/>
        <v>2014</v>
      </c>
      <c r="P1030" s="116">
        <f t="shared" si="86"/>
        <v>10</v>
      </c>
    </row>
    <row r="1031" spans="1:16" x14ac:dyDescent="0.2">
      <c r="A1031" s="116" t="str">
        <f t="shared" si="83"/>
        <v>Kathy Kay</v>
      </c>
      <c r="B1031" s="120">
        <v>41965</v>
      </c>
      <c r="C1031" s="116" t="s">
        <v>520</v>
      </c>
      <c r="D1031" s="116" t="s">
        <v>596</v>
      </c>
      <c r="E1031" s="116" t="s">
        <v>313</v>
      </c>
      <c r="F1031" s="116" t="s">
        <v>313</v>
      </c>
      <c r="G1031" s="116" t="s">
        <v>1078</v>
      </c>
      <c r="H1031" s="116">
        <f t="shared" si="84"/>
        <v>3</v>
      </c>
      <c r="I1031" s="116" t="s">
        <v>159</v>
      </c>
      <c r="J1031" s="116" t="s">
        <v>164</v>
      </c>
      <c r="K1031" s="116">
        <v>5</v>
      </c>
      <c r="L1031" s="116" t="s">
        <v>205</v>
      </c>
      <c r="M1031" s="116" t="s">
        <v>165</v>
      </c>
      <c r="N1031" s="116" t="s">
        <v>317</v>
      </c>
      <c r="O1031" s="116">
        <f t="shared" si="85"/>
        <v>2014</v>
      </c>
      <c r="P1031" s="116">
        <f t="shared" si="86"/>
        <v>11</v>
      </c>
    </row>
    <row r="1032" spans="1:16" x14ac:dyDescent="0.2">
      <c r="A1032" s="116" t="str">
        <f t="shared" si="83"/>
        <v>Kathy Kay</v>
      </c>
      <c r="B1032" s="117">
        <v>42525</v>
      </c>
      <c r="C1032" t="s">
        <v>703</v>
      </c>
      <c r="D1032" t="s">
        <v>1805</v>
      </c>
      <c r="F1032" t="s">
        <v>313</v>
      </c>
      <c r="G1032" t="s">
        <v>1829</v>
      </c>
      <c r="H1032" s="116">
        <f t="shared" si="84"/>
        <v>1</v>
      </c>
      <c r="I1032" t="s">
        <v>159</v>
      </c>
      <c r="J1032" t="s">
        <v>164</v>
      </c>
      <c r="M1032" t="s">
        <v>165</v>
      </c>
      <c r="N1032" t="s">
        <v>200</v>
      </c>
      <c r="O1032" s="116">
        <f t="shared" si="85"/>
        <v>2016</v>
      </c>
      <c r="P1032" s="116">
        <f t="shared" si="86"/>
        <v>6</v>
      </c>
    </row>
    <row r="1033" spans="1:16" x14ac:dyDescent="0.2">
      <c r="A1033" s="116" t="str">
        <f t="shared" si="83"/>
        <v>Kathy Kay</v>
      </c>
      <c r="B1033" s="117">
        <v>42546</v>
      </c>
      <c r="C1033" t="s">
        <v>1866</v>
      </c>
      <c r="D1033" t="s">
        <v>1874</v>
      </c>
      <c r="F1033" t="s">
        <v>313</v>
      </c>
      <c r="G1033" t="s">
        <v>1829</v>
      </c>
      <c r="H1033" s="116">
        <f t="shared" si="84"/>
        <v>2</v>
      </c>
      <c r="I1033" t="s">
        <v>159</v>
      </c>
      <c r="J1033" t="s">
        <v>164</v>
      </c>
      <c r="M1033" t="s">
        <v>165</v>
      </c>
      <c r="N1033" t="s">
        <v>200</v>
      </c>
      <c r="O1033" s="116">
        <f t="shared" si="85"/>
        <v>2016</v>
      </c>
      <c r="P1033" s="116">
        <f t="shared" si="86"/>
        <v>6</v>
      </c>
    </row>
    <row r="1034" spans="1:16" x14ac:dyDescent="0.2">
      <c r="A1034" s="116" t="str">
        <f t="shared" si="83"/>
        <v>Kathy Kay</v>
      </c>
      <c r="B1034" s="120">
        <v>41916</v>
      </c>
      <c r="C1034" s="116" t="s">
        <v>535</v>
      </c>
      <c r="D1034" s="116" t="s">
        <v>614</v>
      </c>
      <c r="E1034" s="116"/>
      <c r="F1034" s="116" t="s">
        <v>313</v>
      </c>
      <c r="G1034" s="116" t="s">
        <v>1079</v>
      </c>
      <c r="H1034" s="116">
        <f t="shared" si="84"/>
        <v>1</v>
      </c>
      <c r="I1034" s="116" t="s">
        <v>159</v>
      </c>
      <c r="J1034" s="116" t="s">
        <v>164</v>
      </c>
      <c r="K1034" s="116"/>
      <c r="L1034" s="116" t="s">
        <v>205</v>
      </c>
      <c r="M1034" s="116" t="s">
        <v>165</v>
      </c>
      <c r="N1034" s="116" t="s">
        <v>317</v>
      </c>
      <c r="O1034" s="116">
        <f t="shared" si="85"/>
        <v>2014</v>
      </c>
      <c r="P1034" s="116">
        <f t="shared" si="86"/>
        <v>10</v>
      </c>
    </row>
    <row r="1035" spans="1:16" x14ac:dyDescent="0.2">
      <c r="A1035" s="116" t="str">
        <f t="shared" si="83"/>
        <v>Kathy Kay</v>
      </c>
      <c r="B1035" s="120">
        <v>41923</v>
      </c>
      <c r="C1035" s="116" t="s">
        <v>687</v>
      </c>
      <c r="D1035" s="116" t="s">
        <v>986</v>
      </c>
      <c r="E1035" s="116" t="s">
        <v>312</v>
      </c>
      <c r="F1035" s="116" t="s">
        <v>313</v>
      </c>
      <c r="G1035" s="116" t="s">
        <v>1079</v>
      </c>
      <c r="H1035" s="116">
        <f t="shared" si="84"/>
        <v>2</v>
      </c>
      <c r="I1035" s="116" t="s">
        <v>159</v>
      </c>
      <c r="J1035" s="116" t="s">
        <v>164</v>
      </c>
      <c r="K1035" s="116">
        <v>5</v>
      </c>
      <c r="L1035" s="116" t="s">
        <v>205</v>
      </c>
      <c r="M1035" s="116" t="s">
        <v>165</v>
      </c>
      <c r="N1035" s="116" t="s">
        <v>317</v>
      </c>
      <c r="O1035" s="116">
        <f t="shared" si="85"/>
        <v>2014</v>
      </c>
      <c r="P1035" s="116">
        <f t="shared" si="86"/>
        <v>10</v>
      </c>
    </row>
    <row r="1036" spans="1:16" x14ac:dyDescent="0.2">
      <c r="A1036" s="116" t="str">
        <f t="shared" si="83"/>
        <v>Kathy Kay</v>
      </c>
      <c r="B1036" s="120">
        <v>41930</v>
      </c>
      <c r="C1036" s="116" t="s">
        <v>541</v>
      </c>
      <c r="D1036" s="116" t="s">
        <v>1080</v>
      </c>
      <c r="E1036" s="116" t="s">
        <v>312</v>
      </c>
      <c r="F1036" s="116" t="s">
        <v>313</v>
      </c>
      <c r="G1036" s="116" t="s">
        <v>1079</v>
      </c>
      <c r="H1036" s="116">
        <f t="shared" si="84"/>
        <v>3</v>
      </c>
      <c r="I1036" s="116" t="s">
        <v>159</v>
      </c>
      <c r="J1036" s="116" t="s">
        <v>164</v>
      </c>
      <c r="K1036" s="116">
        <v>5</v>
      </c>
      <c r="L1036" s="116" t="s">
        <v>205</v>
      </c>
      <c r="M1036" s="116" t="s">
        <v>165</v>
      </c>
      <c r="N1036" s="116" t="s">
        <v>317</v>
      </c>
      <c r="O1036" s="116">
        <f t="shared" si="85"/>
        <v>2014</v>
      </c>
      <c r="P1036" s="116">
        <f t="shared" si="86"/>
        <v>10</v>
      </c>
    </row>
    <row r="1037" spans="1:16" x14ac:dyDescent="0.2">
      <c r="A1037" s="116" t="str">
        <f t="shared" si="83"/>
        <v>Kathy Kay</v>
      </c>
      <c r="B1037" s="120">
        <v>41965</v>
      </c>
      <c r="C1037" s="116" t="s">
        <v>520</v>
      </c>
      <c r="D1037" s="116" t="s">
        <v>596</v>
      </c>
      <c r="E1037" s="116" t="s">
        <v>313</v>
      </c>
      <c r="F1037" s="116" t="s">
        <v>313</v>
      </c>
      <c r="G1037" s="116" t="s">
        <v>1079</v>
      </c>
      <c r="H1037" s="116">
        <f t="shared" si="84"/>
        <v>4</v>
      </c>
      <c r="I1037" s="116" t="s">
        <v>159</v>
      </c>
      <c r="J1037" s="116" t="s">
        <v>164</v>
      </c>
      <c r="K1037" s="116">
        <v>5</v>
      </c>
      <c r="L1037" s="116" t="s">
        <v>205</v>
      </c>
      <c r="M1037" s="116" t="s">
        <v>165</v>
      </c>
      <c r="N1037" s="116" t="s">
        <v>317</v>
      </c>
      <c r="O1037" s="116">
        <f t="shared" si="85"/>
        <v>2014</v>
      </c>
      <c r="P1037" s="116">
        <f t="shared" si="86"/>
        <v>11</v>
      </c>
    </row>
    <row r="1038" spans="1:16" x14ac:dyDescent="0.2">
      <c r="A1038" s="116" t="str">
        <f t="shared" si="83"/>
        <v>Kathy Kay</v>
      </c>
      <c r="B1038" s="120">
        <v>41552</v>
      </c>
      <c r="C1038" s="116" t="s">
        <v>310</v>
      </c>
      <c r="D1038" s="116" t="s">
        <v>495</v>
      </c>
      <c r="E1038" s="116" t="s">
        <v>312</v>
      </c>
      <c r="F1038" s="116" t="s">
        <v>313</v>
      </c>
      <c r="G1038" s="116" t="s">
        <v>1081</v>
      </c>
      <c r="H1038" s="116">
        <f t="shared" si="84"/>
        <v>1</v>
      </c>
      <c r="I1038" s="116" t="s">
        <v>159</v>
      </c>
      <c r="J1038" s="116" t="s">
        <v>164</v>
      </c>
      <c r="K1038" s="116"/>
      <c r="L1038" s="116"/>
      <c r="M1038" s="116" t="s">
        <v>165</v>
      </c>
      <c r="N1038" s="116" t="s">
        <v>317</v>
      </c>
      <c r="O1038" s="116">
        <f t="shared" si="85"/>
        <v>2013</v>
      </c>
      <c r="P1038" s="116">
        <f t="shared" si="86"/>
        <v>10</v>
      </c>
    </row>
    <row r="1039" spans="1:16" x14ac:dyDescent="0.2">
      <c r="A1039" s="116" t="str">
        <f t="shared" si="83"/>
        <v>Kathy Kay</v>
      </c>
      <c r="B1039" s="120">
        <v>41566</v>
      </c>
      <c r="C1039" s="116" t="s">
        <v>353</v>
      </c>
      <c r="D1039" s="116" t="s">
        <v>1063</v>
      </c>
      <c r="E1039" s="116" t="s">
        <v>418</v>
      </c>
      <c r="F1039" s="116" t="s">
        <v>419</v>
      </c>
      <c r="G1039" s="116" t="s">
        <v>1081</v>
      </c>
      <c r="H1039" s="116">
        <f t="shared" si="84"/>
        <v>2</v>
      </c>
      <c r="I1039" s="116" t="s">
        <v>159</v>
      </c>
      <c r="J1039" s="116" t="s">
        <v>164</v>
      </c>
      <c r="K1039" s="116"/>
      <c r="L1039" s="116"/>
      <c r="M1039" s="116" t="s">
        <v>165</v>
      </c>
      <c r="N1039" s="116" t="s">
        <v>317</v>
      </c>
      <c r="O1039" s="116">
        <f t="shared" si="85"/>
        <v>2013</v>
      </c>
      <c r="P1039" s="116">
        <f t="shared" si="86"/>
        <v>10</v>
      </c>
    </row>
    <row r="1040" spans="1:16" x14ac:dyDescent="0.2">
      <c r="A1040" s="116" t="str">
        <f t="shared" si="83"/>
        <v>Kathy Kay</v>
      </c>
      <c r="B1040" s="120">
        <v>41587</v>
      </c>
      <c r="C1040" s="116" t="s">
        <v>541</v>
      </c>
      <c r="D1040" s="116" t="s">
        <v>395</v>
      </c>
      <c r="E1040" s="116" t="s">
        <v>312</v>
      </c>
      <c r="F1040" s="116" t="s">
        <v>313</v>
      </c>
      <c r="G1040" s="116" t="s">
        <v>1081</v>
      </c>
      <c r="H1040" s="116">
        <f t="shared" si="84"/>
        <v>3</v>
      </c>
      <c r="I1040" s="116" t="s">
        <v>159</v>
      </c>
      <c r="J1040" s="116" t="s">
        <v>164</v>
      </c>
      <c r="K1040" s="116">
        <v>5</v>
      </c>
      <c r="L1040" s="116"/>
      <c r="M1040" s="116" t="s">
        <v>165</v>
      </c>
      <c r="N1040" s="116" t="s">
        <v>317</v>
      </c>
      <c r="O1040" s="116">
        <f t="shared" si="85"/>
        <v>2013</v>
      </c>
      <c r="P1040" s="116">
        <f t="shared" si="86"/>
        <v>11</v>
      </c>
    </row>
    <row r="1041" spans="1:16" x14ac:dyDescent="0.2">
      <c r="A1041" s="116" t="str">
        <f t="shared" si="83"/>
        <v>Kathy Kay</v>
      </c>
      <c r="B1041" s="120">
        <v>41601</v>
      </c>
      <c r="C1041" s="116" t="s">
        <v>701</v>
      </c>
      <c r="D1041" s="116" t="s">
        <v>244</v>
      </c>
      <c r="E1041" s="116"/>
      <c r="F1041" s="116" t="s">
        <v>930</v>
      </c>
      <c r="G1041" s="116" t="s">
        <v>1081</v>
      </c>
      <c r="H1041" s="116">
        <f t="shared" si="84"/>
        <v>4</v>
      </c>
      <c r="I1041" s="116"/>
      <c r="J1041" s="116" t="s">
        <v>102</v>
      </c>
      <c r="K1041" s="116"/>
      <c r="L1041" s="116"/>
      <c r="M1041" s="116" t="s">
        <v>165</v>
      </c>
      <c r="N1041" s="116" t="s">
        <v>317</v>
      </c>
      <c r="O1041" s="116">
        <f t="shared" si="85"/>
        <v>2013</v>
      </c>
      <c r="P1041" s="116">
        <f t="shared" si="86"/>
        <v>11</v>
      </c>
    </row>
    <row r="1042" spans="1:16" x14ac:dyDescent="0.2">
      <c r="A1042" s="116" t="str">
        <f t="shared" si="83"/>
        <v>Kathy Kay</v>
      </c>
      <c r="B1042" s="117">
        <v>42651</v>
      </c>
      <c r="C1042" t="s">
        <v>476</v>
      </c>
      <c r="D1042" t="s">
        <v>603</v>
      </c>
      <c r="F1042" t="s">
        <v>2045</v>
      </c>
      <c r="G1042" t="s">
        <v>2046</v>
      </c>
      <c r="H1042" s="116">
        <f t="shared" si="84"/>
        <v>1</v>
      </c>
      <c r="I1042" t="s">
        <v>159</v>
      </c>
      <c r="J1042" t="s">
        <v>164</v>
      </c>
      <c r="M1042" t="s">
        <v>165</v>
      </c>
      <c r="N1042" t="s">
        <v>200</v>
      </c>
      <c r="O1042" s="116">
        <f t="shared" si="85"/>
        <v>2016</v>
      </c>
      <c r="P1042" s="116">
        <f t="shared" si="86"/>
        <v>10</v>
      </c>
    </row>
    <row r="1043" spans="1:16" x14ac:dyDescent="0.2">
      <c r="A1043" s="116" t="str">
        <f t="shared" si="83"/>
        <v>Kathy Kay</v>
      </c>
      <c r="B1043" s="117">
        <v>42511</v>
      </c>
      <c r="C1043" t="s">
        <v>541</v>
      </c>
      <c r="D1043" t="s">
        <v>602</v>
      </c>
      <c r="E1043" t="s">
        <v>312</v>
      </c>
      <c r="F1043" t="s">
        <v>313</v>
      </c>
      <c r="G1043" t="s">
        <v>1830</v>
      </c>
      <c r="H1043" s="116">
        <f t="shared" si="84"/>
        <v>1</v>
      </c>
      <c r="I1043" t="s">
        <v>159</v>
      </c>
      <c r="J1043" t="s">
        <v>164</v>
      </c>
      <c r="N1043" t="s">
        <v>200</v>
      </c>
      <c r="O1043" s="116">
        <f t="shared" si="85"/>
        <v>2016</v>
      </c>
      <c r="P1043" s="116">
        <f t="shared" si="86"/>
        <v>5</v>
      </c>
    </row>
    <row r="1044" spans="1:16" x14ac:dyDescent="0.2">
      <c r="A1044" s="116" t="str">
        <f t="shared" ref="A1044:A1075" si="87">IF(I1044="",TRIM(J1044),CONCATENATE(TRIM(J1044)," ",TRIM(I1044)))</f>
        <v>Kathy Kay</v>
      </c>
      <c r="B1044" s="117">
        <v>42525</v>
      </c>
      <c r="C1044" t="s">
        <v>703</v>
      </c>
      <c r="D1044" t="s">
        <v>1805</v>
      </c>
      <c r="F1044" t="s">
        <v>313</v>
      </c>
      <c r="G1044" t="s">
        <v>1830</v>
      </c>
      <c r="H1044" s="116">
        <f t="shared" si="84"/>
        <v>2</v>
      </c>
      <c r="I1044" t="s">
        <v>159</v>
      </c>
      <c r="J1044" t="s">
        <v>164</v>
      </c>
      <c r="M1044" t="s">
        <v>165</v>
      </c>
      <c r="N1044" t="s">
        <v>200</v>
      </c>
      <c r="O1044" s="116">
        <f t="shared" si="85"/>
        <v>2016</v>
      </c>
      <c r="P1044" s="116">
        <f t="shared" si="86"/>
        <v>6</v>
      </c>
    </row>
    <row r="1045" spans="1:16" x14ac:dyDescent="0.2">
      <c r="A1045" s="116" t="str">
        <f t="shared" si="87"/>
        <v>Kathy Kay</v>
      </c>
      <c r="B1045" s="120">
        <v>41524</v>
      </c>
      <c r="C1045" s="116" t="s">
        <v>490</v>
      </c>
      <c r="D1045" s="116" t="s">
        <v>718</v>
      </c>
      <c r="E1045" s="116"/>
      <c r="F1045" s="116" t="s">
        <v>313</v>
      </c>
      <c r="G1045" s="116" t="s">
        <v>1082</v>
      </c>
      <c r="H1045" s="116">
        <f t="shared" si="84"/>
        <v>1</v>
      </c>
      <c r="I1045" s="116" t="s">
        <v>159</v>
      </c>
      <c r="J1045" s="116" t="s">
        <v>164</v>
      </c>
      <c r="K1045" s="116"/>
      <c r="L1045" s="116"/>
      <c r="M1045" s="116"/>
      <c r="N1045" s="116" t="s">
        <v>317</v>
      </c>
      <c r="O1045" s="116">
        <f t="shared" si="85"/>
        <v>2013</v>
      </c>
      <c r="P1045" s="116">
        <f t="shared" si="86"/>
        <v>9</v>
      </c>
    </row>
    <row r="1046" spans="1:16" x14ac:dyDescent="0.2">
      <c r="A1046" s="116" t="str">
        <f t="shared" si="87"/>
        <v>Kathy Kay</v>
      </c>
      <c r="B1046" s="120">
        <v>41769</v>
      </c>
      <c r="C1046" s="116" t="s">
        <v>350</v>
      </c>
      <c r="D1046" s="116" t="s">
        <v>351</v>
      </c>
      <c r="E1046" s="116"/>
      <c r="F1046" s="116" t="s">
        <v>352</v>
      </c>
      <c r="G1046" s="116" t="s">
        <v>1083</v>
      </c>
      <c r="H1046" s="116">
        <f t="shared" si="84"/>
        <v>1</v>
      </c>
      <c r="I1046" s="116"/>
      <c r="J1046" s="116" t="s">
        <v>102</v>
      </c>
      <c r="K1046" s="116"/>
      <c r="L1046" s="116"/>
      <c r="M1046" s="116"/>
      <c r="N1046" s="116" t="s">
        <v>317</v>
      </c>
      <c r="O1046" s="116">
        <f t="shared" si="85"/>
        <v>2014</v>
      </c>
      <c r="P1046" s="116">
        <f t="shared" si="86"/>
        <v>5</v>
      </c>
    </row>
    <row r="1047" spans="1:16" x14ac:dyDescent="0.2">
      <c r="A1047" s="116" t="str">
        <f t="shared" si="87"/>
        <v>Kathy Kay</v>
      </c>
      <c r="B1047" s="120">
        <v>41839</v>
      </c>
      <c r="C1047" s="116" t="s">
        <v>692</v>
      </c>
      <c r="D1047" s="116" t="s">
        <v>706</v>
      </c>
      <c r="E1047" s="116"/>
      <c r="F1047" s="116" t="s">
        <v>313</v>
      </c>
      <c r="G1047" s="116" t="s">
        <v>1084</v>
      </c>
      <c r="H1047" s="116">
        <f t="shared" si="84"/>
        <v>1</v>
      </c>
      <c r="I1047" s="116" t="s">
        <v>159</v>
      </c>
      <c r="J1047" s="116" t="s">
        <v>164</v>
      </c>
      <c r="K1047" s="116"/>
      <c r="L1047" s="116"/>
      <c r="M1047" s="116"/>
      <c r="N1047" s="116"/>
      <c r="O1047" s="116">
        <f t="shared" si="85"/>
        <v>2014</v>
      </c>
      <c r="P1047" s="116">
        <f t="shared" si="86"/>
        <v>7</v>
      </c>
    </row>
    <row r="1048" spans="1:16" x14ac:dyDescent="0.2">
      <c r="A1048" s="116" t="str">
        <f t="shared" si="87"/>
        <v>Kathy Kay</v>
      </c>
      <c r="B1048" s="120">
        <v>41734</v>
      </c>
      <c r="C1048" s="116" t="s">
        <v>326</v>
      </c>
      <c r="D1048" s="116" t="s">
        <v>623</v>
      </c>
      <c r="E1048" s="116" t="s">
        <v>312</v>
      </c>
      <c r="F1048" s="116" t="s">
        <v>329</v>
      </c>
      <c r="G1048" s="116" t="s">
        <v>1085</v>
      </c>
      <c r="H1048" s="116">
        <f t="shared" si="84"/>
        <v>1</v>
      </c>
      <c r="I1048" s="116" t="s">
        <v>159</v>
      </c>
      <c r="J1048" s="116" t="s">
        <v>164</v>
      </c>
      <c r="K1048" s="116">
        <v>5</v>
      </c>
      <c r="L1048" s="116" t="s">
        <v>205</v>
      </c>
      <c r="M1048" s="116" t="s">
        <v>165</v>
      </c>
      <c r="N1048" s="116" t="s">
        <v>317</v>
      </c>
      <c r="O1048" s="116">
        <f t="shared" si="85"/>
        <v>2014</v>
      </c>
      <c r="P1048" s="116">
        <f t="shared" si="86"/>
        <v>4</v>
      </c>
    </row>
    <row r="1049" spans="1:16" x14ac:dyDescent="0.2">
      <c r="A1049" s="116" t="str">
        <f t="shared" si="87"/>
        <v>Kathy Kay</v>
      </c>
      <c r="B1049" s="120">
        <v>41769</v>
      </c>
      <c r="C1049" s="116" t="s">
        <v>350</v>
      </c>
      <c r="D1049" s="116" t="s">
        <v>1086</v>
      </c>
      <c r="E1049" s="116"/>
      <c r="F1049" s="116" t="s">
        <v>375</v>
      </c>
      <c r="G1049" s="116" t="s">
        <v>1085</v>
      </c>
      <c r="H1049" s="116">
        <f t="shared" si="84"/>
        <v>2</v>
      </c>
      <c r="I1049" s="116"/>
      <c r="J1049" s="116" t="s">
        <v>102</v>
      </c>
      <c r="K1049" s="116"/>
      <c r="L1049" s="116"/>
      <c r="M1049" s="116"/>
      <c r="N1049" s="116" t="s">
        <v>317</v>
      </c>
      <c r="O1049" s="116">
        <f t="shared" si="85"/>
        <v>2014</v>
      </c>
      <c r="P1049" s="116">
        <f t="shared" si="86"/>
        <v>5</v>
      </c>
    </row>
    <row r="1050" spans="1:16" x14ac:dyDescent="0.2">
      <c r="A1050" s="116" t="str">
        <f t="shared" si="87"/>
        <v>Kathy Kay</v>
      </c>
      <c r="B1050" s="120">
        <v>41769</v>
      </c>
      <c r="C1050" s="116" t="s">
        <v>350</v>
      </c>
      <c r="D1050" s="116" t="s">
        <v>1086</v>
      </c>
      <c r="E1050" s="116"/>
      <c r="F1050" s="116" t="s">
        <v>435</v>
      </c>
      <c r="G1050" s="116" t="s">
        <v>1085</v>
      </c>
      <c r="H1050" s="116">
        <f t="shared" si="84"/>
        <v>3</v>
      </c>
      <c r="I1050" s="116"/>
      <c r="J1050" s="116" t="s">
        <v>102</v>
      </c>
      <c r="K1050" s="116"/>
      <c r="L1050" s="116"/>
      <c r="M1050" s="116"/>
      <c r="N1050" s="116" t="s">
        <v>317</v>
      </c>
      <c r="O1050" s="116">
        <f t="shared" si="85"/>
        <v>2014</v>
      </c>
      <c r="P1050" s="116">
        <f t="shared" si="86"/>
        <v>5</v>
      </c>
    </row>
    <row r="1051" spans="1:16" x14ac:dyDescent="0.2">
      <c r="A1051" s="116" t="str">
        <f t="shared" si="87"/>
        <v>Kathy Kay</v>
      </c>
      <c r="B1051" s="120">
        <v>41769</v>
      </c>
      <c r="C1051" s="116" t="s">
        <v>350</v>
      </c>
      <c r="D1051" s="116" t="s">
        <v>1086</v>
      </c>
      <c r="E1051" s="116"/>
      <c r="F1051" s="116" t="s">
        <v>352</v>
      </c>
      <c r="G1051" s="116" t="s">
        <v>1085</v>
      </c>
      <c r="H1051" s="116">
        <f t="shared" si="84"/>
        <v>4</v>
      </c>
      <c r="I1051" s="116"/>
      <c r="J1051" s="116" t="s">
        <v>102</v>
      </c>
      <c r="K1051" s="116"/>
      <c r="L1051" s="116"/>
      <c r="M1051" s="116"/>
      <c r="N1051" s="116" t="s">
        <v>317</v>
      </c>
      <c r="O1051" s="116">
        <f t="shared" si="85"/>
        <v>2014</v>
      </c>
      <c r="P1051" s="116">
        <f t="shared" si="86"/>
        <v>5</v>
      </c>
    </row>
    <row r="1052" spans="1:16" x14ac:dyDescent="0.2">
      <c r="A1052" s="116" t="str">
        <f t="shared" si="87"/>
        <v>Kathy Kay</v>
      </c>
      <c r="B1052" s="117">
        <v>42434</v>
      </c>
      <c r="C1052" s="116" t="s">
        <v>524</v>
      </c>
      <c r="D1052" t="s">
        <v>1704</v>
      </c>
      <c r="F1052" t="s">
        <v>1705</v>
      </c>
      <c r="G1052" t="s">
        <v>1712</v>
      </c>
      <c r="H1052" s="116">
        <f t="shared" si="84"/>
        <v>1</v>
      </c>
      <c r="I1052" t="s">
        <v>159</v>
      </c>
      <c r="J1052" t="s">
        <v>164</v>
      </c>
      <c r="M1052" t="s">
        <v>165</v>
      </c>
      <c r="N1052" t="s">
        <v>200</v>
      </c>
      <c r="O1052" s="116">
        <f t="shared" si="85"/>
        <v>2016</v>
      </c>
      <c r="P1052" s="116">
        <f t="shared" si="86"/>
        <v>3</v>
      </c>
    </row>
    <row r="1053" spans="1:16" x14ac:dyDescent="0.2">
      <c r="A1053" s="116" t="str">
        <f t="shared" si="87"/>
        <v>Kathy Kay</v>
      </c>
      <c r="B1053" s="120">
        <v>42070</v>
      </c>
      <c r="C1053" s="116" t="s">
        <v>429</v>
      </c>
      <c r="D1053" s="116" t="s">
        <v>518</v>
      </c>
      <c r="E1053" s="116" t="s">
        <v>431</v>
      </c>
      <c r="F1053" s="116" t="s">
        <v>313</v>
      </c>
      <c r="G1053" s="116" t="s">
        <v>1087</v>
      </c>
      <c r="H1053" s="116">
        <f t="shared" si="84"/>
        <v>1</v>
      </c>
      <c r="I1053" s="116" t="s">
        <v>159</v>
      </c>
      <c r="J1053" s="116" t="s">
        <v>164</v>
      </c>
      <c r="K1053" s="116">
        <v>5</v>
      </c>
      <c r="L1053" s="116" t="s">
        <v>205</v>
      </c>
      <c r="M1053" s="116" t="s">
        <v>165</v>
      </c>
      <c r="N1053" s="116" t="s">
        <v>200</v>
      </c>
      <c r="O1053" s="116">
        <f t="shared" si="85"/>
        <v>2015</v>
      </c>
      <c r="P1053" s="116">
        <f t="shared" si="86"/>
        <v>3</v>
      </c>
    </row>
    <row r="1054" spans="1:16" x14ac:dyDescent="0.2">
      <c r="A1054" s="116" t="str">
        <f t="shared" si="87"/>
        <v>Kathy Kay</v>
      </c>
      <c r="B1054" s="120">
        <v>42035</v>
      </c>
      <c r="C1054" s="116" t="s">
        <v>410</v>
      </c>
      <c r="D1054" s="116" t="s">
        <v>1088</v>
      </c>
      <c r="E1054" s="116" t="s">
        <v>446</v>
      </c>
      <c r="F1054" s="116" t="s">
        <v>313</v>
      </c>
      <c r="G1054" s="116" t="s">
        <v>1089</v>
      </c>
      <c r="H1054" s="116">
        <f t="shared" si="84"/>
        <v>1</v>
      </c>
      <c r="I1054" s="116" t="s">
        <v>159</v>
      </c>
      <c r="J1054" s="116" t="s">
        <v>164</v>
      </c>
      <c r="K1054" s="116">
        <v>5</v>
      </c>
      <c r="L1054" s="116" t="s">
        <v>205</v>
      </c>
      <c r="M1054" s="116" t="s">
        <v>165</v>
      </c>
      <c r="N1054" s="116" t="s">
        <v>200</v>
      </c>
      <c r="O1054" s="116">
        <f t="shared" si="85"/>
        <v>2015</v>
      </c>
      <c r="P1054" s="116">
        <f t="shared" si="86"/>
        <v>1</v>
      </c>
    </row>
    <row r="1055" spans="1:16" x14ac:dyDescent="0.2">
      <c r="A1055" s="116" t="str">
        <f t="shared" si="87"/>
        <v>Kathy Kay</v>
      </c>
      <c r="B1055" s="120">
        <v>42049</v>
      </c>
      <c r="C1055" s="116" t="s">
        <v>553</v>
      </c>
      <c r="D1055" s="116" t="s">
        <v>433</v>
      </c>
      <c r="E1055" s="116"/>
      <c r="F1055" s="116" t="s">
        <v>313</v>
      </c>
      <c r="G1055" s="116" t="s">
        <v>1090</v>
      </c>
      <c r="H1055" s="116">
        <f t="shared" si="84"/>
        <v>2</v>
      </c>
      <c r="I1055" s="116" t="s">
        <v>159</v>
      </c>
      <c r="J1055" s="116" t="s">
        <v>164</v>
      </c>
      <c r="K1055" s="116">
        <v>5</v>
      </c>
      <c r="L1055" s="116" t="s">
        <v>205</v>
      </c>
      <c r="M1055" s="116" t="s">
        <v>165</v>
      </c>
      <c r="N1055" s="116" t="s">
        <v>200</v>
      </c>
      <c r="O1055" s="116">
        <f t="shared" si="85"/>
        <v>2015</v>
      </c>
      <c r="P1055" s="116">
        <f t="shared" si="86"/>
        <v>2</v>
      </c>
    </row>
    <row r="1056" spans="1:16" x14ac:dyDescent="0.2">
      <c r="A1056" s="116" t="str">
        <f t="shared" si="87"/>
        <v>Kathy Kay</v>
      </c>
      <c r="B1056" s="120">
        <v>42077</v>
      </c>
      <c r="C1056" s="116" t="s">
        <v>326</v>
      </c>
      <c r="D1056" s="116" t="s">
        <v>453</v>
      </c>
      <c r="E1056" s="116" t="s">
        <v>328</v>
      </c>
      <c r="F1056" s="116" t="s">
        <v>329</v>
      </c>
      <c r="G1056" s="116" t="s">
        <v>1090</v>
      </c>
      <c r="H1056" s="116">
        <f t="shared" si="84"/>
        <v>3</v>
      </c>
      <c r="I1056" s="116" t="s">
        <v>159</v>
      </c>
      <c r="J1056" s="116" t="s">
        <v>164</v>
      </c>
      <c r="K1056" s="116">
        <v>5</v>
      </c>
      <c r="L1056" s="116" t="s">
        <v>205</v>
      </c>
      <c r="M1056" s="116" t="s">
        <v>165</v>
      </c>
      <c r="N1056" s="116" t="s">
        <v>200</v>
      </c>
      <c r="O1056" s="116">
        <f t="shared" si="85"/>
        <v>2015</v>
      </c>
      <c r="P1056" s="116">
        <f t="shared" si="86"/>
        <v>3</v>
      </c>
    </row>
    <row r="1057" spans="1:16" x14ac:dyDescent="0.2">
      <c r="A1057" s="116" t="str">
        <f t="shared" si="87"/>
        <v>Kathy Kay</v>
      </c>
      <c r="B1057" s="120">
        <v>41671</v>
      </c>
      <c r="C1057" s="116" t="s">
        <v>331</v>
      </c>
      <c r="D1057" s="116" t="s">
        <v>842</v>
      </c>
      <c r="E1057" s="116" t="s">
        <v>333</v>
      </c>
      <c r="F1057" s="116" t="s">
        <v>334</v>
      </c>
      <c r="G1057" s="116" t="s">
        <v>1091</v>
      </c>
      <c r="H1057" s="116">
        <f t="shared" si="84"/>
        <v>1</v>
      </c>
      <c r="I1057" s="116" t="s">
        <v>159</v>
      </c>
      <c r="J1057" s="116" t="s">
        <v>164</v>
      </c>
      <c r="K1057" s="116">
        <v>5</v>
      </c>
      <c r="L1057" s="116"/>
      <c r="M1057" s="116" t="s">
        <v>165</v>
      </c>
      <c r="N1057" s="116" t="s">
        <v>317</v>
      </c>
      <c r="O1057" s="116">
        <f t="shared" si="85"/>
        <v>2014</v>
      </c>
      <c r="P1057" s="116">
        <f t="shared" si="86"/>
        <v>2</v>
      </c>
    </row>
    <row r="1058" spans="1:16" x14ac:dyDescent="0.2">
      <c r="A1058" s="116" t="str">
        <f t="shared" si="87"/>
        <v>Kathy Kay</v>
      </c>
      <c r="B1058" s="120">
        <v>41552</v>
      </c>
      <c r="C1058" s="116" t="s">
        <v>310</v>
      </c>
      <c r="D1058" s="116" t="s">
        <v>359</v>
      </c>
      <c r="E1058" s="116" t="s">
        <v>312</v>
      </c>
      <c r="F1058" s="116" t="s">
        <v>313</v>
      </c>
      <c r="G1058" s="116" t="s">
        <v>1092</v>
      </c>
      <c r="H1058" s="116">
        <f t="shared" si="84"/>
        <v>1</v>
      </c>
      <c r="I1058" s="116" t="s">
        <v>159</v>
      </c>
      <c r="J1058" s="116" t="s">
        <v>164</v>
      </c>
      <c r="K1058" s="116"/>
      <c r="L1058" s="116"/>
      <c r="M1058" s="116" t="s">
        <v>165</v>
      </c>
      <c r="N1058" s="116" t="s">
        <v>317</v>
      </c>
      <c r="O1058" s="116">
        <f t="shared" si="85"/>
        <v>2013</v>
      </c>
      <c r="P1058" s="116">
        <f t="shared" si="86"/>
        <v>10</v>
      </c>
    </row>
    <row r="1059" spans="1:16" x14ac:dyDescent="0.2">
      <c r="A1059" s="116" t="str">
        <f t="shared" si="87"/>
        <v>Kathy Kay</v>
      </c>
      <c r="B1059" s="120">
        <v>41566</v>
      </c>
      <c r="C1059" s="116" t="s">
        <v>353</v>
      </c>
      <c r="D1059" s="116" t="s">
        <v>378</v>
      </c>
      <c r="E1059" s="116" t="s">
        <v>355</v>
      </c>
      <c r="F1059" s="116" t="s">
        <v>356</v>
      </c>
      <c r="G1059" s="116" t="s">
        <v>1092</v>
      </c>
      <c r="H1059" s="116">
        <f t="shared" si="84"/>
        <v>2</v>
      </c>
      <c r="I1059" s="116" t="s">
        <v>159</v>
      </c>
      <c r="J1059" s="116" t="s">
        <v>164</v>
      </c>
      <c r="K1059" s="116"/>
      <c r="L1059" s="116"/>
      <c r="M1059" s="116" t="s">
        <v>165</v>
      </c>
      <c r="N1059" s="116" t="s">
        <v>317</v>
      </c>
      <c r="O1059" s="116">
        <f t="shared" si="85"/>
        <v>2013</v>
      </c>
      <c r="P1059" s="116">
        <f t="shared" si="86"/>
        <v>10</v>
      </c>
    </row>
    <row r="1060" spans="1:16" x14ac:dyDescent="0.2">
      <c r="A1060" s="116" t="str">
        <f t="shared" si="87"/>
        <v>Kathy Kay</v>
      </c>
      <c r="B1060" s="120">
        <v>41566</v>
      </c>
      <c r="C1060" s="116" t="s">
        <v>353</v>
      </c>
      <c r="D1060" s="116" t="s">
        <v>378</v>
      </c>
      <c r="E1060" s="116" t="s">
        <v>418</v>
      </c>
      <c r="F1060" s="116" t="s">
        <v>419</v>
      </c>
      <c r="G1060" s="116" t="s">
        <v>1092</v>
      </c>
      <c r="H1060" s="116">
        <f t="shared" si="84"/>
        <v>3</v>
      </c>
      <c r="I1060" s="116" t="s">
        <v>159</v>
      </c>
      <c r="J1060" s="116" t="s">
        <v>164</v>
      </c>
      <c r="K1060" s="116"/>
      <c r="L1060" s="116"/>
      <c r="M1060" s="116" t="s">
        <v>165</v>
      </c>
      <c r="N1060" s="116" t="s">
        <v>317</v>
      </c>
      <c r="O1060" s="116">
        <f t="shared" si="85"/>
        <v>2013</v>
      </c>
      <c r="P1060" s="116">
        <f t="shared" si="86"/>
        <v>10</v>
      </c>
    </row>
    <row r="1061" spans="1:16" x14ac:dyDescent="0.2">
      <c r="A1061" s="116" t="str">
        <f t="shared" si="87"/>
        <v>Kathy Kay</v>
      </c>
      <c r="B1061" s="120">
        <v>41587</v>
      </c>
      <c r="C1061" s="116" t="s">
        <v>541</v>
      </c>
      <c r="D1061" s="116" t="s">
        <v>499</v>
      </c>
      <c r="E1061" s="116" t="s">
        <v>312</v>
      </c>
      <c r="F1061" s="116" t="s">
        <v>313</v>
      </c>
      <c r="G1061" s="116" t="s">
        <v>1092</v>
      </c>
      <c r="H1061" s="116">
        <f t="shared" si="84"/>
        <v>4</v>
      </c>
      <c r="I1061" s="116" t="s">
        <v>159</v>
      </c>
      <c r="J1061" s="116" t="s">
        <v>164</v>
      </c>
      <c r="K1061" s="116">
        <v>5</v>
      </c>
      <c r="L1061" s="116"/>
      <c r="M1061" s="116" t="s">
        <v>165</v>
      </c>
      <c r="N1061" s="116" t="s">
        <v>317</v>
      </c>
      <c r="O1061" s="116">
        <f t="shared" si="85"/>
        <v>2013</v>
      </c>
      <c r="P1061" s="116">
        <f t="shared" si="86"/>
        <v>11</v>
      </c>
    </row>
    <row r="1062" spans="1:16" x14ac:dyDescent="0.2">
      <c r="A1062" s="116" t="str">
        <f t="shared" si="87"/>
        <v>Kathy Kay</v>
      </c>
      <c r="B1062" s="120">
        <v>41601</v>
      </c>
      <c r="C1062" s="116" t="s">
        <v>701</v>
      </c>
      <c r="D1062" s="116" t="s">
        <v>1093</v>
      </c>
      <c r="E1062" s="116"/>
      <c r="F1062" s="116" t="s">
        <v>930</v>
      </c>
      <c r="G1062" s="116" t="s">
        <v>1092</v>
      </c>
      <c r="H1062" s="116">
        <f t="shared" si="84"/>
        <v>5</v>
      </c>
      <c r="I1062" s="116"/>
      <c r="J1062" s="116" t="s">
        <v>102</v>
      </c>
      <c r="K1062" s="116"/>
      <c r="L1062" s="116"/>
      <c r="M1062" s="116" t="s">
        <v>165</v>
      </c>
      <c r="N1062" s="116" t="s">
        <v>317</v>
      </c>
      <c r="O1062" s="116">
        <f t="shared" si="85"/>
        <v>2013</v>
      </c>
      <c r="P1062" s="116">
        <f t="shared" si="86"/>
        <v>11</v>
      </c>
    </row>
    <row r="1063" spans="1:16" x14ac:dyDescent="0.2">
      <c r="A1063" s="116" t="str">
        <f t="shared" si="87"/>
        <v>Kathy Kay</v>
      </c>
      <c r="B1063" s="120">
        <v>41517</v>
      </c>
      <c r="C1063" s="116" t="s">
        <v>520</v>
      </c>
      <c r="D1063" s="116" t="s">
        <v>714</v>
      </c>
      <c r="E1063" s="116" t="s">
        <v>446</v>
      </c>
      <c r="F1063" s="116" t="s">
        <v>313</v>
      </c>
      <c r="G1063" s="116" t="s">
        <v>1094</v>
      </c>
      <c r="H1063" s="116">
        <f t="shared" si="84"/>
        <v>1</v>
      </c>
      <c r="I1063" s="116" t="s">
        <v>159</v>
      </c>
      <c r="J1063" s="116" t="s">
        <v>164</v>
      </c>
      <c r="K1063" s="116">
        <v>5</v>
      </c>
      <c r="L1063" s="116"/>
      <c r="M1063" s="116" t="s">
        <v>165</v>
      </c>
      <c r="N1063" s="116" t="s">
        <v>317</v>
      </c>
      <c r="O1063" s="116">
        <f t="shared" si="85"/>
        <v>2013</v>
      </c>
      <c r="P1063" s="116">
        <f t="shared" si="86"/>
        <v>8</v>
      </c>
    </row>
    <row r="1064" spans="1:16" x14ac:dyDescent="0.2">
      <c r="A1064" s="116" t="str">
        <f t="shared" si="87"/>
        <v>Kathy Kay</v>
      </c>
      <c r="B1064" s="120">
        <v>41566</v>
      </c>
      <c r="C1064" s="116" t="s">
        <v>353</v>
      </c>
      <c r="D1064" s="116" t="s">
        <v>354</v>
      </c>
      <c r="E1064" s="116" t="s">
        <v>379</v>
      </c>
      <c r="F1064" s="116" t="s">
        <v>380</v>
      </c>
      <c r="G1064" s="116" t="s">
        <v>1094</v>
      </c>
      <c r="H1064" s="116">
        <f t="shared" si="84"/>
        <v>2</v>
      </c>
      <c r="I1064" s="116" t="s">
        <v>159</v>
      </c>
      <c r="J1064" s="116" t="s">
        <v>164</v>
      </c>
      <c r="K1064" s="116"/>
      <c r="L1064" s="116"/>
      <c r="M1064" s="116" t="s">
        <v>165</v>
      </c>
      <c r="N1064" s="116" t="s">
        <v>317</v>
      </c>
      <c r="O1064" s="116">
        <f t="shared" si="85"/>
        <v>2013</v>
      </c>
      <c r="P1064" s="116">
        <f t="shared" si="86"/>
        <v>10</v>
      </c>
    </row>
    <row r="1065" spans="1:16" x14ac:dyDescent="0.2">
      <c r="A1065" s="116" t="str">
        <f t="shared" si="87"/>
        <v>Kathy Kay</v>
      </c>
      <c r="B1065" s="120">
        <v>41692</v>
      </c>
      <c r="C1065" s="116" t="s">
        <v>340</v>
      </c>
      <c r="D1065" s="116" t="s">
        <v>341</v>
      </c>
      <c r="E1065" s="116" t="s">
        <v>342</v>
      </c>
      <c r="F1065" s="116" t="s">
        <v>343</v>
      </c>
      <c r="G1065" s="116" t="s">
        <v>1094</v>
      </c>
      <c r="H1065" s="116">
        <f t="shared" si="84"/>
        <v>3</v>
      </c>
      <c r="I1065" s="116" t="s">
        <v>159</v>
      </c>
      <c r="J1065" s="116" t="s">
        <v>164</v>
      </c>
      <c r="K1065" s="116">
        <v>5</v>
      </c>
      <c r="L1065" s="116" t="s">
        <v>205</v>
      </c>
      <c r="M1065" s="116" t="s">
        <v>165</v>
      </c>
      <c r="N1065" s="116" t="s">
        <v>317</v>
      </c>
      <c r="O1065" s="116">
        <f t="shared" si="85"/>
        <v>2014</v>
      </c>
      <c r="P1065" s="116">
        <f t="shared" si="86"/>
        <v>2</v>
      </c>
    </row>
    <row r="1066" spans="1:16" x14ac:dyDescent="0.2">
      <c r="A1066" s="116" t="str">
        <f t="shared" si="87"/>
        <v>Kathy Kay</v>
      </c>
      <c r="B1066" s="120">
        <v>41854</v>
      </c>
      <c r="C1066" s="116" t="s">
        <v>371</v>
      </c>
      <c r="D1066" s="116" t="s">
        <v>372</v>
      </c>
      <c r="E1066" s="116"/>
      <c r="F1066" s="116" t="s">
        <v>475</v>
      </c>
      <c r="G1066" s="116" t="s">
        <v>1094</v>
      </c>
      <c r="H1066" s="116">
        <f t="shared" si="84"/>
        <v>4</v>
      </c>
      <c r="I1066" s="116"/>
      <c r="J1066" s="116" t="s">
        <v>102</v>
      </c>
      <c r="K1066" s="116"/>
      <c r="L1066" s="116"/>
      <c r="M1066" s="116"/>
      <c r="N1066" s="116"/>
      <c r="O1066" s="116">
        <f t="shared" si="85"/>
        <v>2014</v>
      </c>
      <c r="P1066" s="116">
        <f t="shared" si="86"/>
        <v>8</v>
      </c>
    </row>
    <row r="1067" spans="1:16" x14ac:dyDescent="0.2">
      <c r="A1067" s="116" t="str">
        <f t="shared" si="87"/>
        <v>Kathy Kay</v>
      </c>
      <c r="B1067" s="120">
        <v>41854</v>
      </c>
      <c r="C1067" s="116" t="s">
        <v>371</v>
      </c>
      <c r="D1067" s="116" t="s">
        <v>372</v>
      </c>
      <c r="E1067" s="116"/>
      <c r="F1067" s="116" t="s">
        <v>373</v>
      </c>
      <c r="G1067" s="116" t="s">
        <v>1094</v>
      </c>
      <c r="H1067" s="116">
        <f t="shared" si="84"/>
        <v>5</v>
      </c>
      <c r="I1067" s="116"/>
      <c r="J1067" s="116" t="s">
        <v>102</v>
      </c>
      <c r="K1067" s="116"/>
      <c r="L1067" s="116"/>
      <c r="M1067" s="116"/>
      <c r="N1067" s="116"/>
      <c r="O1067" s="116">
        <f t="shared" si="85"/>
        <v>2014</v>
      </c>
      <c r="P1067" s="116">
        <f t="shared" si="86"/>
        <v>8</v>
      </c>
    </row>
    <row r="1068" spans="1:16" x14ac:dyDescent="0.2">
      <c r="A1068" s="116" t="str">
        <f t="shared" si="87"/>
        <v>Kathy Kay</v>
      </c>
      <c r="B1068" s="120">
        <v>42105</v>
      </c>
      <c r="C1068" s="116" t="s">
        <v>513</v>
      </c>
      <c r="D1068" s="116" t="s">
        <v>796</v>
      </c>
      <c r="E1068" s="116"/>
      <c r="F1068" s="116" t="s">
        <v>313</v>
      </c>
      <c r="G1068" s="116" t="s">
        <v>1095</v>
      </c>
      <c r="H1068" s="116">
        <f t="shared" si="84"/>
        <v>1</v>
      </c>
      <c r="I1068" s="116" t="s">
        <v>159</v>
      </c>
      <c r="J1068" s="116" t="s">
        <v>164</v>
      </c>
      <c r="K1068" s="116">
        <v>5</v>
      </c>
      <c r="L1068" s="116" t="s">
        <v>205</v>
      </c>
      <c r="M1068" s="116"/>
      <c r="N1068" s="116" t="s">
        <v>200</v>
      </c>
      <c r="O1068" s="116">
        <f t="shared" si="85"/>
        <v>2015</v>
      </c>
      <c r="P1068" s="116">
        <f t="shared" si="86"/>
        <v>4</v>
      </c>
    </row>
    <row r="1069" spans="1:16" x14ac:dyDescent="0.2">
      <c r="A1069" s="116" t="str">
        <f t="shared" si="87"/>
        <v>Kathy Kay</v>
      </c>
      <c r="B1069" s="120">
        <v>42133</v>
      </c>
      <c r="C1069" s="116" t="s">
        <v>426</v>
      </c>
      <c r="D1069" s="116" t="s">
        <v>395</v>
      </c>
      <c r="E1069" s="116" t="s">
        <v>363</v>
      </c>
      <c r="F1069" s="116" t="s">
        <v>364</v>
      </c>
      <c r="G1069" s="116" t="s">
        <v>1095</v>
      </c>
      <c r="H1069" s="116">
        <f t="shared" si="84"/>
        <v>2</v>
      </c>
      <c r="I1069" s="116" t="s">
        <v>159</v>
      </c>
      <c r="J1069" s="116" t="s">
        <v>164</v>
      </c>
      <c r="K1069" s="116">
        <v>5</v>
      </c>
      <c r="L1069" s="116" t="s">
        <v>205</v>
      </c>
      <c r="M1069" s="116" t="s">
        <v>165</v>
      </c>
      <c r="N1069" s="116" t="s">
        <v>200</v>
      </c>
      <c r="O1069" s="116">
        <f t="shared" si="85"/>
        <v>2015</v>
      </c>
      <c r="P1069" s="116">
        <f t="shared" si="86"/>
        <v>5</v>
      </c>
    </row>
    <row r="1070" spans="1:16" x14ac:dyDescent="0.2">
      <c r="A1070" s="116" t="str">
        <f t="shared" si="87"/>
        <v>Kathy Kay</v>
      </c>
      <c r="B1070" s="117">
        <v>42434</v>
      </c>
      <c r="C1070" s="116" t="s">
        <v>524</v>
      </c>
      <c r="D1070" t="s">
        <v>602</v>
      </c>
      <c r="F1070" t="s">
        <v>1705</v>
      </c>
      <c r="G1070" t="s">
        <v>1095</v>
      </c>
      <c r="H1070" s="116">
        <f t="shared" si="84"/>
        <v>3</v>
      </c>
      <c r="I1070" t="s">
        <v>159</v>
      </c>
      <c r="J1070" t="s">
        <v>164</v>
      </c>
      <c r="M1070" t="s">
        <v>165</v>
      </c>
      <c r="N1070" t="s">
        <v>200</v>
      </c>
      <c r="O1070" s="116">
        <f t="shared" si="85"/>
        <v>2016</v>
      </c>
      <c r="P1070" s="116">
        <f t="shared" si="86"/>
        <v>3</v>
      </c>
    </row>
    <row r="1071" spans="1:16" x14ac:dyDescent="0.2">
      <c r="A1071" s="116" t="str">
        <f t="shared" si="87"/>
        <v>Kathy Kay</v>
      </c>
      <c r="B1071" s="120">
        <v>42238</v>
      </c>
      <c r="C1071" s="116" t="s">
        <v>545</v>
      </c>
      <c r="D1071" s="116" t="s">
        <v>1481</v>
      </c>
      <c r="E1071" s="116"/>
      <c r="F1071" s="116" t="s">
        <v>313</v>
      </c>
      <c r="G1071" s="116" t="s">
        <v>1495</v>
      </c>
      <c r="H1071" s="116">
        <f t="shared" si="84"/>
        <v>1</v>
      </c>
      <c r="I1071" s="116" t="s">
        <v>159</v>
      </c>
      <c r="J1071" s="116" t="s">
        <v>164</v>
      </c>
      <c r="K1071" s="116"/>
      <c r="L1071" s="116"/>
      <c r="M1071" s="116"/>
      <c r="N1071" s="116" t="s">
        <v>200</v>
      </c>
      <c r="O1071" s="116">
        <f t="shared" si="85"/>
        <v>2015</v>
      </c>
      <c r="P1071" s="116">
        <f t="shared" si="86"/>
        <v>8</v>
      </c>
    </row>
    <row r="1072" spans="1:16" x14ac:dyDescent="0.2">
      <c r="A1072" s="116" t="str">
        <f t="shared" si="87"/>
        <v>Kathy Kay</v>
      </c>
      <c r="B1072" s="120">
        <v>41517</v>
      </c>
      <c r="C1072" s="116" t="s">
        <v>520</v>
      </c>
      <c r="D1072" s="116" t="s">
        <v>763</v>
      </c>
      <c r="E1072" s="116" t="s">
        <v>446</v>
      </c>
      <c r="F1072" s="116" t="s">
        <v>313</v>
      </c>
      <c r="G1072" s="116" t="s">
        <v>1096</v>
      </c>
      <c r="H1072" s="116">
        <f t="shared" si="84"/>
        <v>1</v>
      </c>
      <c r="I1072" s="116" t="s">
        <v>159</v>
      </c>
      <c r="J1072" s="116" t="s">
        <v>164</v>
      </c>
      <c r="K1072" s="116">
        <v>5</v>
      </c>
      <c r="L1072" s="116"/>
      <c r="M1072" s="116" t="s">
        <v>165</v>
      </c>
      <c r="N1072" s="116" t="s">
        <v>317</v>
      </c>
      <c r="O1072" s="116">
        <f t="shared" si="85"/>
        <v>2013</v>
      </c>
      <c r="P1072" s="116">
        <f t="shared" si="86"/>
        <v>8</v>
      </c>
    </row>
    <row r="1073" spans="1:16" x14ac:dyDescent="0.2">
      <c r="A1073" s="116" t="str">
        <f t="shared" si="87"/>
        <v>Kathy Kay</v>
      </c>
      <c r="B1073" s="120">
        <v>41552</v>
      </c>
      <c r="C1073" s="116" t="s">
        <v>310</v>
      </c>
      <c r="D1073" s="116" t="s">
        <v>495</v>
      </c>
      <c r="E1073" s="116" t="s">
        <v>312</v>
      </c>
      <c r="F1073" s="116" t="s">
        <v>313</v>
      </c>
      <c r="G1073" s="116" t="s">
        <v>1097</v>
      </c>
      <c r="H1073" s="116">
        <f t="shared" si="84"/>
        <v>1</v>
      </c>
      <c r="I1073" s="116" t="s">
        <v>159</v>
      </c>
      <c r="J1073" s="116" t="s">
        <v>164</v>
      </c>
      <c r="K1073" s="116"/>
      <c r="L1073" s="116"/>
      <c r="M1073" s="116" t="s">
        <v>165</v>
      </c>
      <c r="N1073" s="116" t="s">
        <v>317</v>
      </c>
      <c r="O1073" s="116">
        <f t="shared" si="85"/>
        <v>2013</v>
      </c>
      <c r="P1073" s="116">
        <f t="shared" si="86"/>
        <v>10</v>
      </c>
    </row>
    <row r="1074" spans="1:16" x14ac:dyDescent="0.2">
      <c r="A1074" s="116" t="str">
        <f t="shared" si="87"/>
        <v>Kathy Kay</v>
      </c>
      <c r="B1074" s="120">
        <v>41797</v>
      </c>
      <c r="C1074" s="116" t="s">
        <v>701</v>
      </c>
      <c r="D1074" s="116" t="s">
        <v>1098</v>
      </c>
      <c r="E1074" s="116" t="s">
        <v>583</v>
      </c>
      <c r="F1074" s="116" t="s">
        <v>313</v>
      </c>
      <c r="G1074" s="116" t="s">
        <v>1099</v>
      </c>
      <c r="H1074" s="116">
        <f t="shared" si="84"/>
        <v>1</v>
      </c>
      <c r="I1074" s="116" t="s">
        <v>159</v>
      </c>
      <c r="J1074" s="116" t="s">
        <v>164</v>
      </c>
      <c r="K1074" s="116">
        <v>5</v>
      </c>
      <c r="L1074" s="116" t="s">
        <v>205</v>
      </c>
      <c r="M1074" s="116" t="s">
        <v>165</v>
      </c>
      <c r="N1074" s="116" t="s">
        <v>317</v>
      </c>
      <c r="O1074" s="116">
        <f t="shared" si="85"/>
        <v>2014</v>
      </c>
      <c r="P1074" s="116">
        <f t="shared" si="86"/>
        <v>6</v>
      </c>
    </row>
    <row r="1075" spans="1:16" x14ac:dyDescent="0.2">
      <c r="A1075" s="116" t="str">
        <f t="shared" si="87"/>
        <v>Kathy Kay</v>
      </c>
      <c r="B1075" s="120">
        <v>41854</v>
      </c>
      <c r="C1075" s="116" t="s">
        <v>371</v>
      </c>
      <c r="D1075" s="116" t="s">
        <v>372</v>
      </c>
      <c r="E1075" s="116"/>
      <c r="F1075" s="116" t="s">
        <v>373</v>
      </c>
      <c r="G1075" s="116" t="s">
        <v>1100</v>
      </c>
      <c r="H1075" s="116">
        <f t="shared" si="84"/>
        <v>1</v>
      </c>
      <c r="I1075" s="116"/>
      <c r="J1075" s="116" t="s">
        <v>102</v>
      </c>
      <c r="K1075" s="116"/>
      <c r="L1075" s="116"/>
      <c r="M1075" s="116"/>
      <c r="N1075" s="116"/>
      <c r="O1075" s="116">
        <f t="shared" si="85"/>
        <v>2014</v>
      </c>
      <c r="P1075" s="116">
        <f t="shared" si="86"/>
        <v>8</v>
      </c>
    </row>
    <row r="1076" spans="1:16" x14ac:dyDescent="0.2">
      <c r="A1076" s="116" t="str">
        <f t="shared" ref="A1076:A1107" si="88">IF(I1076="",TRIM(J1076),CONCATENATE(TRIM(J1076)," ",TRIM(I1076)))</f>
        <v>Kathy Kay</v>
      </c>
      <c r="B1076" s="120">
        <v>41699</v>
      </c>
      <c r="C1076" s="116" t="s">
        <v>703</v>
      </c>
      <c r="D1076" s="116" t="s">
        <v>760</v>
      </c>
      <c r="E1076" s="116" t="s">
        <v>583</v>
      </c>
      <c r="F1076" s="116" t="s">
        <v>313</v>
      </c>
      <c r="G1076" s="116" t="s">
        <v>1101</v>
      </c>
      <c r="H1076" s="116">
        <f t="shared" si="84"/>
        <v>1</v>
      </c>
      <c r="I1076" s="116" t="s">
        <v>159</v>
      </c>
      <c r="J1076" s="116" t="s">
        <v>164</v>
      </c>
      <c r="K1076" s="116"/>
      <c r="L1076" s="116" t="s">
        <v>205</v>
      </c>
      <c r="M1076" s="116" t="s">
        <v>165</v>
      </c>
      <c r="N1076" s="116" t="s">
        <v>317</v>
      </c>
      <c r="O1076" s="116">
        <f t="shared" si="85"/>
        <v>2014</v>
      </c>
      <c r="P1076" s="116">
        <f t="shared" si="86"/>
        <v>3</v>
      </c>
    </row>
    <row r="1077" spans="1:16" x14ac:dyDescent="0.2">
      <c r="A1077" s="116" t="str">
        <f t="shared" si="88"/>
        <v>Kathy Kay</v>
      </c>
      <c r="B1077" s="120">
        <v>41587</v>
      </c>
      <c r="C1077" s="116" t="s">
        <v>541</v>
      </c>
      <c r="D1077" s="116" t="s">
        <v>499</v>
      </c>
      <c r="E1077" s="116" t="s">
        <v>312</v>
      </c>
      <c r="F1077" s="116" t="s">
        <v>313</v>
      </c>
      <c r="G1077" s="116" t="s">
        <v>1102</v>
      </c>
      <c r="H1077" s="116">
        <f t="shared" si="84"/>
        <v>1</v>
      </c>
      <c r="I1077" s="116" t="s">
        <v>159</v>
      </c>
      <c r="J1077" s="116" t="s">
        <v>164</v>
      </c>
      <c r="K1077" s="116">
        <v>5</v>
      </c>
      <c r="L1077" s="116"/>
      <c r="M1077" s="116" t="s">
        <v>165</v>
      </c>
      <c r="N1077" s="116" t="s">
        <v>317</v>
      </c>
      <c r="O1077" s="116">
        <f t="shared" si="85"/>
        <v>2013</v>
      </c>
      <c r="P1077" s="116">
        <f t="shared" si="86"/>
        <v>11</v>
      </c>
    </row>
    <row r="1078" spans="1:16" x14ac:dyDescent="0.2">
      <c r="A1078" s="116" t="str">
        <f t="shared" si="88"/>
        <v>Kathy Kay</v>
      </c>
      <c r="B1078" s="120">
        <v>41854</v>
      </c>
      <c r="C1078" s="116" t="s">
        <v>371</v>
      </c>
      <c r="D1078" s="116" t="s">
        <v>423</v>
      </c>
      <c r="E1078" s="116"/>
      <c r="F1078" s="116" t="s">
        <v>475</v>
      </c>
      <c r="G1078" s="116" t="s">
        <v>1103</v>
      </c>
      <c r="H1078" s="116">
        <f t="shared" si="84"/>
        <v>1</v>
      </c>
      <c r="I1078" s="116"/>
      <c r="J1078" s="116" t="s">
        <v>102</v>
      </c>
      <c r="K1078" s="116"/>
      <c r="L1078" s="116"/>
      <c r="M1078" s="116"/>
      <c r="N1078" s="116"/>
      <c r="O1078" s="116">
        <f t="shared" si="85"/>
        <v>2014</v>
      </c>
      <c r="P1078" s="116">
        <f t="shared" si="86"/>
        <v>8</v>
      </c>
    </row>
    <row r="1079" spans="1:16" x14ac:dyDescent="0.2">
      <c r="A1079" s="116" t="str">
        <f t="shared" si="88"/>
        <v>Kathy Kay</v>
      </c>
      <c r="B1079" s="120">
        <v>41860</v>
      </c>
      <c r="C1079" s="116" t="s">
        <v>476</v>
      </c>
      <c r="D1079" s="116" t="s">
        <v>586</v>
      </c>
      <c r="E1079" s="116"/>
      <c r="F1079" s="116" t="s">
        <v>1104</v>
      </c>
      <c r="G1079" s="116" t="s">
        <v>1103</v>
      </c>
      <c r="H1079" s="116">
        <f t="shared" si="84"/>
        <v>2</v>
      </c>
      <c r="I1079" s="116"/>
      <c r="J1079" s="116" t="s">
        <v>102</v>
      </c>
      <c r="K1079" s="116"/>
      <c r="L1079" s="116"/>
      <c r="M1079" s="116"/>
      <c r="N1079" s="116"/>
      <c r="O1079" s="116">
        <f t="shared" si="85"/>
        <v>2014</v>
      </c>
      <c r="P1079" s="116">
        <f t="shared" si="86"/>
        <v>8</v>
      </c>
    </row>
    <row r="1080" spans="1:16" x14ac:dyDescent="0.2">
      <c r="A1080" s="116" t="str">
        <f t="shared" si="88"/>
        <v>Kathy Kay</v>
      </c>
      <c r="B1080" s="117">
        <v>42623</v>
      </c>
      <c r="C1080" t="s">
        <v>1969</v>
      </c>
      <c r="D1080" t="s">
        <v>1982</v>
      </c>
      <c r="F1080" t="s">
        <v>1971</v>
      </c>
      <c r="G1080" t="s">
        <v>1942</v>
      </c>
      <c r="H1080" s="116">
        <f t="shared" si="84"/>
        <v>1</v>
      </c>
      <c r="I1080" t="s">
        <v>159</v>
      </c>
      <c r="J1080" t="s">
        <v>164</v>
      </c>
      <c r="M1080" t="s">
        <v>165</v>
      </c>
      <c r="N1080" t="s">
        <v>200</v>
      </c>
      <c r="O1080" s="116">
        <f t="shared" si="85"/>
        <v>2016</v>
      </c>
      <c r="P1080" s="116">
        <f t="shared" si="86"/>
        <v>9</v>
      </c>
    </row>
    <row r="1081" spans="1:16" x14ac:dyDescent="0.2">
      <c r="A1081" s="116" t="str">
        <f t="shared" si="88"/>
        <v>Kathy Kay</v>
      </c>
      <c r="B1081" s="120">
        <v>41776</v>
      </c>
      <c r="C1081" s="116" t="s">
        <v>426</v>
      </c>
      <c r="D1081" s="116" t="s">
        <v>680</v>
      </c>
      <c r="E1081" s="116"/>
      <c r="F1081" s="116" t="s">
        <v>364</v>
      </c>
      <c r="G1081" s="116" t="s">
        <v>1105</v>
      </c>
      <c r="H1081" s="116">
        <f t="shared" si="84"/>
        <v>1</v>
      </c>
      <c r="I1081" s="116"/>
      <c r="J1081" s="116" t="s">
        <v>102</v>
      </c>
      <c r="K1081" s="116"/>
      <c r="L1081" s="116"/>
      <c r="M1081" s="116"/>
      <c r="N1081" s="116" t="s">
        <v>317</v>
      </c>
      <c r="O1081" s="116">
        <f t="shared" si="85"/>
        <v>2014</v>
      </c>
      <c r="P1081" s="116">
        <f t="shared" si="86"/>
        <v>5</v>
      </c>
    </row>
    <row r="1082" spans="1:16" x14ac:dyDescent="0.2">
      <c r="A1082" s="116" t="str">
        <f t="shared" si="88"/>
        <v>Kathy Kay</v>
      </c>
      <c r="B1082" s="120">
        <v>41944</v>
      </c>
      <c r="C1082" s="116" t="s">
        <v>310</v>
      </c>
      <c r="D1082" s="116" t="s">
        <v>397</v>
      </c>
      <c r="E1082" s="116" t="s">
        <v>528</v>
      </c>
      <c r="F1082" s="116" t="s">
        <v>529</v>
      </c>
      <c r="G1082" s="116" t="s">
        <v>1105</v>
      </c>
      <c r="H1082" s="116">
        <f t="shared" si="84"/>
        <v>2</v>
      </c>
      <c r="I1082" s="116" t="s">
        <v>159</v>
      </c>
      <c r="J1082" s="116" t="s">
        <v>164</v>
      </c>
      <c r="K1082" s="116">
        <v>5</v>
      </c>
      <c r="L1082" s="116" t="s">
        <v>205</v>
      </c>
      <c r="M1082" s="116" t="s">
        <v>165</v>
      </c>
      <c r="N1082" s="116" t="s">
        <v>317</v>
      </c>
      <c r="O1082" s="116">
        <f t="shared" si="85"/>
        <v>2014</v>
      </c>
      <c r="P1082" s="116">
        <f t="shared" si="86"/>
        <v>11</v>
      </c>
    </row>
    <row r="1083" spans="1:16" x14ac:dyDescent="0.2">
      <c r="A1083" s="116" t="str">
        <f t="shared" si="88"/>
        <v>Kathy Kay</v>
      </c>
      <c r="B1083" s="120">
        <v>41965</v>
      </c>
      <c r="C1083" s="116" t="s">
        <v>520</v>
      </c>
      <c r="D1083" s="116" t="s">
        <v>526</v>
      </c>
      <c r="E1083" s="116" t="s">
        <v>313</v>
      </c>
      <c r="F1083" s="116" t="s">
        <v>313</v>
      </c>
      <c r="G1083" s="116" t="s">
        <v>1105</v>
      </c>
      <c r="H1083" s="116">
        <f t="shared" si="84"/>
        <v>3</v>
      </c>
      <c r="I1083" s="116" t="s">
        <v>159</v>
      </c>
      <c r="J1083" s="116" t="s">
        <v>164</v>
      </c>
      <c r="K1083" s="116">
        <v>5</v>
      </c>
      <c r="L1083" s="116" t="s">
        <v>205</v>
      </c>
      <c r="M1083" s="116" t="s">
        <v>165</v>
      </c>
      <c r="N1083" s="116" t="s">
        <v>317</v>
      </c>
      <c r="O1083" s="116">
        <f t="shared" si="85"/>
        <v>2014</v>
      </c>
      <c r="P1083" s="116">
        <f t="shared" si="86"/>
        <v>11</v>
      </c>
    </row>
    <row r="1084" spans="1:16" x14ac:dyDescent="0.2">
      <c r="A1084" s="116" t="str">
        <f t="shared" si="88"/>
        <v>Kathy Kay</v>
      </c>
      <c r="B1084" s="120">
        <v>41601</v>
      </c>
      <c r="C1084" s="116" t="s">
        <v>701</v>
      </c>
      <c r="D1084" s="116" t="s">
        <v>1106</v>
      </c>
      <c r="E1084" s="116"/>
      <c r="F1084" s="116" t="s">
        <v>930</v>
      </c>
      <c r="G1084" s="116" t="s">
        <v>1107</v>
      </c>
      <c r="H1084" s="116">
        <f t="shared" si="84"/>
        <v>1</v>
      </c>
      <c r="I1084" s="116"/>
      <c r="J1084" s="116" t="s">
        <v>102</v>
      </c>
      <c r="K1084" s="116"/>
      <c r="L1084" s="116"/>
      <c r="M1084" s="116" t="s">
        <v>165</v>
      </c>
      <c r="N1084" s="116" t="s">
        <v>317</v>
      </c>
      <c r="O1084" s="116">
        <f t="shared" si="85"/>
        <v>2013</v>
      </c>
      <c r="P1084" s="116">
        <f t="shared" si="86"/>
        <v>11</v>
      </c>
    </row>
    <row r="1085" spans="1:16" x14ac:dyDescent="0.2">
      <c r="A1085" s="116" t="str">
        <f t="shared" si="88"/>
        <v>Kathy Kay</v>
      </c>
      <c r="B1085" s="120">
        <v>41769</v>
      </c>
      <c r="C1085" s="116" t="s">
        <v>350</v>
      </c>
      <c r="D1085" s="116" t="s">
        <v>1086</v>
      </c>
      <c r="E1085" s="116"/>
      <c r="F1085" s="116" t="s">
        <v>375</v>
      </c>
      <c r="G1085" s="116" t="s">
        <v>1108</v>
      </c>
      <c r="H1085" s="116">
        <f t="shared" si="84"/>
        <v>1</v>
      </c>
      <c r="I1085" s="116"/>
      <c r="J1085" s="116" t="s">
        <v>102</v>
      </c>
      <c r="K1085" s="116"/>
      <c r="L1085" s="116"/>
      <c r="M1085" s="116"/>
      <c r="N1085" s="116" t="s">
        <v>317</v>
      </c>
      <c r="O1085" s="116">
        <f t="shared" si="85"/>
        <v>2014</v>
      </c>
      <c r="P1085" s="116">
        <f t="shared" si="86"/>
        <v>5</v>
      </c>
    </row>
    <row r="1086" spans="1:16" x14ac:dyDescent="0.2">
      <c r="A1086" s="116" t="str">
        <f t="shared" si="88"/>
        <v>Kathy Kay</v>
      </c>
      <c r="B1086" s="120">
        <v>41769</v>
      </c>
      <c r="C1086" s="116" t="s">
        <v>350</v>
      </c>
      <c r="D1086" s="116" t="s">
        <v>1086</v>
      </c>
      <c r="E1086" s="116"/>
      <c r="F1086" s="116" t="s">
        <v>435</v>
      </c>
      <c r="G1086" s="116" t="s">
        <v>1108</v>
      </c>
      <c r="H1086" s="116">
        <f t="shared" si="84"/>
        <v>2</v>
      </c>
      <c r="I1086" s="116"/>
      <c r="J1086" s="116" t="s">
        <v>102</v>
      </c>
      <c r="K1086" s="116"/>
      <c r="L1086" s="116"/>
      <c r="M1086" s="116"/>
      <c r="N1086" s="116" t="s">
        <v>317</v>
      </c>
      <c r="O1086" s="116">
        <f t="shared" si="85"/>
        <v>2014</v>
      </c>
      <c r="P1086" s="116">
        <f t="shared" si="86"/>
        <v>5</v>
      </c>
    </row>
    <row r="1087" spans="1:16" x14ac:dyDescent="0.2">
      <c r="A1087" s="116" t="str">
        <f t="shared" si="88"/>
        <v>Kathy Kay</v>
      </c>
      <c r="B1087" s="120">
        <v>41769</v>
      </c>
      <c r="C1087" s="116" t="s">
        <v>350</v>
      </c>
      <c r="D1087" s="116" t="s">
        <v>1086</v>
      </c>
      <c r="E1087" s="116"/>
      <c r="F1087" s="116" t="s">
        <v>352</v>
      </c>
      <c r="G1087" s="116" t="s">
        <v>1108</v>
      </c>
      <c r="H1087" s="116">
        <f t="shared" si="84"/>
        <v>3</v>
      </c>
      <c r="I1087" s="116"/>
      <c r="J1087" s="116" t="s">
        <v>102</v>
      </c>
      <c r="K1087" s="116"/>
      <c r="L1087" s="116"/>
      <c r="M1087" s="116"/>
      <c r="N1087" s="116" t="s">
        <v>317</v>
      </c>
      <c r="O1087" s="116">
        <f t="shared" si="85"/>
        <v>2014</v>
      </c>
      <c r="P1087" s="116">
        <f t="shared" si="86"/>
        <v>5</v>
      </c>
    </row>
    <row r="1088" spans="1:16" x14ac:dyDescent="0.2">
      <c r="A1088" s="116" t="str">
        <f t="shared" si="88"/>
        <v>Kathy Kay</v>
      </c>
      <c r="B1088" s="120">
        <v>41825</v>
      </c>
      <c r="C1088" s="116" t="s">
        <v>320</v>
      </c>
      <c r="D1088" s="116" t="s">
        <v>395</v>
      </c>
      <c r="E1088" s="116" t="s">
        <v>312</v>
      </c>
      <c r="F1088" s="116" t="s">
        <v>313</v>
      </c>
      <c r="G1088" s="116" t="s">
        <v>1108</v>
      </c>
      <c r="H1088" s="116">
        <f t="shared" si="84"/>
        <v>4</v>
      </c>
      <c r="I1088" s="116" t="s">
        <v>159</v>
      </c>
      <c r="J1088" s="116" t="s">
        <v>164</v>
      </c>
      <c r="K1088" s="116">
        <v>5</v>
      </c>
      <c r="L1088" s="116" t="s">
        <v>205</v>
      </c>
      <c r="M1088" s="116" t="s">
        <v>165</v>
      </c>
      <c r="N1088" s="116" t="s">
        <v>317</v>
      </c>
      <c r="O1088" s="116">
        <f t="shared" si="85"/>
        <v>2014</v>
      </c>
      <c r="P1088" s="116">
        <f t="shared" si="86"/>
        <v>7</v>
      </c>
    </row>
    <row r="1089" spans="1:16" x14ac:dyDescent="0.2">
      <c r="A1089" s="116" t="str">
        <f t="shared" si="88"/>
        <v>Kathy Kay</v>
      </c>
      <c r="B1089" s="117">
        <v>42504</v>
      </c>
      <c r="C1089" t="s">
        <v>470</v>
      </c>
      <c r="D1089" t="s">
        <v>1810</v>
      </c>
      <c r="F1089" t="s">
        <v>313</v>
      </c>
      <c r="G1089" t="s">
        <v>1831</v>
      </c>
      <c r="H1089" s="116">
        <f t="shared" si="84"/>
        <v>1</v>
      </c>
      <c r="I1089" t="s">
        <v>159</v>
      </c>
      <c r="J1089" t="s">
        <v>164</v>
      </c>
      <c r="M1089" t="s">
        <v>165</v>
      </c>
      <c r="N1089" t="s">
        <v>200</v>
      </c>
      <c r="O1089" s="116">
        <f t="shared" si="85"/>
        <v>2016</v>
      </c>
      <c r="P1089" s="116">
        <f t="shared" si="86"/>
        <v>5</v>
      </c>
    </row>
    <row r="1090" spans="1:16" x14ac:dyDescent="0.2">
      <c r="A1090" s="116" t="str">
        <f t="shared" si="88"/>
        <v>Kathy Kay</v>
      </c>
      <c r="B1090" s="120">
        <v>41734</v>
      </c>
      <c r="C1090" s="116" t="s">
        <v>326</v>
      </c>
      <c r="D1090" s="116" t="s">
        <v>623</v>
      </c>
      <c r="E1090" s="116" t="s">
        <v>312</v>
      </c>
      <c r="F1090" s="116" t="s">
        <v>329</v>
      </c>
      <c r="G1090" s="116" t="s">
        <v>1109</v>
      </c>
      <c r="H1090" s="116">
        <f t="shared" ref="H1090:H1153" si="89">IF(TRIM(G1090)=TRIM(G1089),H1089+1,1)</f>
        <v>1</v>
      </c>
      <c r="I1090" s="116" t="s">
        <v>159</v>
      </c>
      <c r="J1090" s="116" t="s">
        <v>164</v>
      </c>
      <c r="K1090" s="116">
        <v>5</v>
      </c>
      <c r="L1090" s="116" t="s">
        <v>205</v>
      </c>
      <c r="M1090" s="116" t="s">
        <v>165</v>
      </c>
      <c r="N1090" s="116" t="s">
        <v>317</v>
      </c>
      <c r="O1090" s="116">
        <f t="shared" ref="O1090:O1153" si="90">YEAR(B1090)</f>
        <v>2014</v>
      </c>
      <c r="P1090" s="116">
        <f t="shared" ref="P1090:P1153" si="91">MONTH(B1090)</f>
        <v>4</v>
      </c>
    </row>
    <row r="1091" spans="1:16" x14ac:dyDescent="0.2">
      <c r="A1091" s="116" t="str">
        <f t="shared" si="88"/>
        <v>Kathy Kay</v>
      </c>
      <c r="B1091" s="120">
        <v>41741</v>
      </c>
      <c r="C1091" s="116" t="s">
        <v>367</v>
      </c>
      <c r="D1091" s="116" t="s">
        <v>433</v>
      </c>
      <c r="E1091" s="116" t="s">
        <v>369</v>
      </c>
      <c r="F1091" s="116" t="s">
        <v>370</v>
      </c>
      <c r="G1091" s="116" t="s">
        <v>1109</v>
      </c>
      <c r="H1091" s="116">
        <f t="shared" si="89"/>
        <v>2</v>
      </c>
      <c r="I1091" s="116" t="s">
        <v>159</v>
      </c>
      <c r="J1091" s="116" t="s">
        <v>164</v>
      </c>
      <c r="K1091" s="116">
        <v>5</v>
      </c>
      <c r="L1091" s="116" t="s">
        <v>205</v>
      </c>
      <c r="M1091" s="116" t="s">
        <v>165</v>
      </c>
      <c r="N1091" s="116" t="s">
        <v>317</v>
      </c>
      <c r="O1091" s="116">
        <f t="shared" si="90"/>
        <v>2014</v>
      </c>
      <c r="P1091" s="116">
        <f t="shared" si="91"/>
        <v>4</v>
      </c>
    </row>
    <row r="1092" spans="1:16" x14ac:dyDescent="0.2">
      <c r="A1092" s="116" t="str">
        <f t="shared" si="88"/>
        <v>Kathy Kay</v>
      </c>
      <c r="B1092" s="120">
        <v>42147</v>
      </c>
      <c r="C1092" s="116" t="s">
        <v>537</v>
      </c>
      <c r="D1092" s="116" t="s">
        <v>538</v>
      </c>
      <c r="E1092" s="116" t="s">
        <v>312</v>
      </c>
      <c r="F1092" s="116" t="s">
        <v>539</v>
      </c>
      <c r="G1092" s="116" t="s">
        <v>1110</v>
      </c>
      <c r="H1092" s="116">
        <f t="shared" si="89"/>
        <v>1</v>
      </c>
      <c r="I1092" s="116" t="s">
        <v>159</v>
      </c>
      <c r="J1092" s="116" t="s">
        <v>164</v>
      </c>
      <c r="K1092" s="116">
        <v>5</v>
      </c>
      <c r="L1092" s="116" t="s">
        <v>205</v>
      </c>
      <c r="M1092" s="116" t="s">
        <v>165</v>
      </c>
      <c r="N1092" s="116" t="s">
        <v>200</v>
      </c>
      <c r="O1092" s="116">
        <f t="shared" si="90"/>
        <v>2015</v>
      </c>
      <c r="P1092" s="116">
        <f t="shared" si="91"/>
        <v>5</v>
      </c>
    </row>
    <row r="1093" spans="1:16" x14ac:dyDescent="0.2">
      <c r="A1093" s="116" t="str">
        <f t="shared" si="88"/>
        <v>Kathy Kay</v>
      </c>
      <c r="B1093" s="120">
        <v>42161</v>
      </c>
      <c r="C1093" s="116" t="s">
        <v>541</v>
      </c>
      <c r="D1093" s="116" t="s">
        <v>542</v>
      </c>
      <c r="E1093" s="116"/>
      <c r="F1093" s="116" t="s">
        <v>313</v>
      </c>
      <c r="G1093" s="116" t="s">
        <v>1110</v>
      </c>
      <c r="H1093" s="116">
        <f t="shared" si="89"/>
        <v>2</v>
      </c>
      <c r="I1093" s="116" t="s">
        <v>159</v>
      </c>
      <c r="J1093" s="116" t="s">
        <v>164</v>
      </c>
      <c r="K1093" s="116">
        <v>5</v>
      </c>
      <c r="L1093" s="116" t="s">
        <v>205</v>
      </c>
      <c r="M1093" s="116" t="s">
        <v>165</v>
      </c>
      <c r="N1093" s="116" t="s">
        <v>200</v>
      </c>
      <c r="O1093" s="116">
        <f t="shared" si="90"/>
        <v>2015</v>
      </c>
      <c r="P1093" s="116">
        <f t="shared" si="91"/>
        <v>6</v>
      </c>
    </row>
    <row r="1094" spans="1:16" x14ac:dyDescent="0.2">
      <c r="A1094" s="116" t="str">
        <f t="shared" si="88"/>
        <v>Kathy Kay</v>
      </c>
      <c r="B1094" s="117">
        <v>42420</v>
      </c>
      <c r="C1094" t="s">
        <v>410</v>
      </c>
      <c r="D1094" t="s">
        <v>802</v>
      </c>
      <c r="F1094" t="s">
        <v>313</v>
      </c>
      <c r="G1094" t="s">
        <v>1110</v>
      </c>
      <c r="H1094" s="116">
        <f t="shared" si="89"/>
        <v>3</v>
      </c>
      <c r="I1094" t="s">
        <v>159</v>
      </c>
      <c r="J1094" t="s">
        <v>164</v>
      </c>
      <c r="M1094" t="s">
        <v>165</v>
      </c>
      <c r="N1094" t="s">
        <v>200</v>
      </c>
      <c r="O1094" s="116">
        <f t="shared" si="90"/>
        <v>2016</v>
      </c>
      <c r="P1094" s="116">
        <f t="shared" si="91"/>
        <v>2</v>
      </c>
    </row>
    <row r="1095" spans="1:16" x14ac:dyDescent="0.2">
      <c r="A1095" s="116" t="str">
        <f t="shared" si="88"/>
        <v>Kathy Kay</v>
      </c>
      <c r="B1095" s="120">
        <v>41610</v>
      </c>
      <c r="C1095" s="116" t="s">
        <v>507</v>
      </c>
      <c r="D1095" s="116" t="s">
        <v>1111</v>
      </c>
      <c r="E1095" s="116"/>
      <c r="F1095" s="116" t="s">
        <v>313</v>
      </c>
      <c r="G1095" s="116" t="s">
        <v>1112</v>
      </c>
      <c r="H1095" s="116">
        <f t="shared" si="89"/>
        <v>1</v>
      </c>
      <c r="I1095" s="116" t="s">
        <v>159</v>
      </c>
      <c r="J1095" s="116" t="s">
        <v>164</v>
      </c>
      <c r="K1095" s="116"/>
      <c r="L1095" s="116"/>
      <c r="M1095" s="116"/>
      <c r="N1095" s="116" t="s">
        <v>317</v>
      </c>
      <c r="O1095" s="116">
        <f t="shared" si="90"/>
        <v>2013</v>
      </c>
      <c r="P1095" s="116">
        <f t="shared" si="91"/>
        <v>12</v>
      </c>
    </row>
    <row r="1096" spans="1:16" x14ac:dyDescent="0.2">
      <c r="A1096" s="116" t="str">
        <f t="shared" si="88"/>
        <v>Kathy Kay</v>
      </c>
      <c r="B1096" s="120">
        <v>41713</v>
      </c>
      <c r="C1096" s="116" t="s">
        <v>345</v>
      </c>
      <c r="D1096" s="116" t="s">
        <v>533</v>
      </c>
      <c r="E1096" s="116" t="s">
        <v>347</v>
      </c>
      <c r="F1096" s="116" t="s">
        <v>313</v>
      </c>
      <c r="G1096" s="116" t="s">
        <v>1113</v>
      </c>
      <c r="H1096" s="116">
        <f t="shared" si="89"/>
        <v>1</v>
      </c>
      <c r="I1096" s="116" t="s">
        <v>159</v>
      </c>
      <c r="J1096" s="116" t="s">
        <v>164</v>
      </c>
      <c r="K1096" s="116"/>
      <c r="L1096" s="116" t="s">
        <v>205</v>
      </c>
      <c r="M1096" s="116" t="s">
        <v>165</v>
      </c>
      <c r="N1096" s="116" t="s">
        <v>317</v>
      </c>
      <c r="O1096" s="116">
        <f t="shared" si="90"/>
        <v>2014</v>
      </c>
      <c r="P1096" s="116">
        <f t="shared" si="91"/>
        <v>3</v>
      </c>
    </row>
    <row r="1097" spans="1:16" x14ac:dyDescent="0.2">
      <c r="A1097" s="116" t="str">
        <f t="shared" si="88"/>
        <v>Kathy Kay</v>
      </c>
      <c r="B1097" s="120">
        <v>41482</v>
      </c>
      <c r="C1097" s="116" t="s">
        <v>399</v>
      </c>
      <c r="D1097" s="116" t="s">
        <v>400</v>
      </c>
      <c r="E1097" s="116" t="s">
        <v>401</v>
      </c>
      <c r="F1097" s="116" t="s">
        <v>313</v>
      </c>
      <c r="G1097" s="116" t="s">
        <v>1114</v>
      </c>
      <c r="H1097" s="116">
        <f t="shared" si="89"/>
        <v>1</v>
      </c>
      <c r="I1097" s="116" t="s">
        <v>159</v>
      </c>
      <c r="J1097" s="116" t="s">
        <v>164</v>
      </c>
      <c r="K1097" s="116" t="s">
        <v>1050</v>
      </c>
      <c r="L1097" s="116"/>
      <c r="M1097" s="116" t="s">
        <v>165</v>
      </c>
      <c r="N1097" s="116" t="s">
        <v>317</v>
      </c>
      <c r="O1097" s="116">
        <f t="shared" si="90"/>
        <v>2013</v>
      </c>
      <c r="P1097" s="116">
        <f t="shared" si="91"/>
        <v>7</v>
      </c>
    </row>
    <row r="1098" spans="1:16" x14ac:dyDescent="0.2">
      <c r="A1098" s="116" t="str">
        <f t="shared" si="88"/>
        <v>Kathy Kay</v>
      </c>
      <c r="B1098" s="120">
        <v>41916</v>
      </c>
      <c r="C1098" s="116" t="s">
        <v>535</v>
      </c>
      <c r="D1098" s="116" t="s">
        <v>614</v>
      </c>
      <c r="E1098" s="116"/>
      <c r="F1098" s="116" t="s">
        <v>313</v>
      </c>
      <c r="G1098" s="116" t="s">
        <v>282</v>
      </c>
      <c r="H1098" s="116">
        <f t="shared" si="89"/>
        <v>1</v>
      </c>
      <c r="I1098" s="116" t="s">
        <v>159</v>
      </c>
      <c r="J1098" s="116" t="s">
        <v>164</v>
      </c>
      <c r="K1098" s="116"/>
      <c r="L1098" s="116" t="s">
        <v>205</v>
      </c>
      <c r="M1098" s="116" t="s">
        <v>165</v>
      </c>
      <c r="N1098" s="116" t="s">
        <v>317</v>
      </c>
      <c r="O1098" s="116">
        <f t="shared" si="90"/>
        <v>2014</v>
      </c>
      <c r="P1098" s="116">
        <f t="shared" si="91"/>
        <v>10</v>
      </c>
    </row>
    <row r="1099" spans="1:16" x14ac:dyDescent="0.2">
      <c r="A1099" s="116" t="str">
        <f t="shared" si="88"/>
        <v>Kathy Kay</v>
      </c>
      <c r="B1099" s="120">
        <v>42147</v>
      </c>
      <c r="C1099" s="116" t="s">
        <v>537</v>
      </c>
      <c r="D1099" s="116" t="s">
        <v>556</v>
      </c>
      <c r="E1099" s="116" t="s">
        <v>312</v>
      </c>
      <c r="F1099" s="116" t="s">
        <v>539</v>
      </c>
      <c r="G1099" s="116" t="s">
        <v>1115</v>
      </c>
      <c r="H1099" s="116">
        <f t="shared" si="89"/>
        <v>1</v>
      </c>
      <c r="I1099" s="116" t="s">
        <v>159</v>
      </c>
      <c r="J1099" s="116" t="s">
        <v>164</v>
      </c>
      <c r="K1099" s="116">
        <v>5</v>
      </c>
      <c r="L1099" s="116" t="s">
        <v>205</v>
      </c>
      <c r="M1099" s="116" t="s">
        <v>165</v>
      </c>
      <c r="N1099" s="116" t="s">
        <v>200</v>
      </c>
      <c r="O1099" s="116">
        <f t="shared" si="90"/>
        <v>2015</v>
      </c>
      <c r="P1099" s="116">
        <f t="shared" si="91"/>
        <v>5</v>
      </c>
    </row>
    <row r="1100" spans="1:16" x14ac:dyDescent="0.2">
      <c r="A1100" s="116" t="str">
        <f t="shared" si="88"/>
        <v>Kathy Kay</v>
      </c>
      <c r="B1100" s="117">
        <v>42301</v>
      </c>
      <c r="C1100" t="s">
        <v>1610</v>
      </c>
      <c r="D1100" t="s">
        <v>1615</v>
      </c>
      <c r="E1100" t="s">
        <v>312</v>
      </c>
      <c r="F1100" t="s">
        <v>313</v>
      </c>
      <c r="G1100" t="s">
        <v>1617</v>
      </c>
      <c r="H1100" s="116">
        <f t="shared" si="89"/>
        <v>1</v>
      </c>
      <c r="I1100" t="s">
        <v>159</v>
      </c>
      <c r="J1100" t="s">
        <v>164</v>
      </c>
      <c r="N1100" t="s">
        <v>200</v>
      </c>
      <c r="O1100" s="116">
        <f t="shared" si="90"/>
        <v>2015</v>
      </c>
      <c r="P1100" s="116">
        <f t="shared" si="91"/>
        <v>10</v>
      </c>
    </row>
    <row r="1101" spans="1:16" x14ac:dyDescent="0.2">
      <c r="A1101" s="116" t="str">
        <f t="shared" si="88"/>
        <v>Kathy Kay</v>
      </c>
      <c r="B1101" s="120">
        <v>41727</v>
      </c>
      <c r="C1101" s="116" t="s">
        <v>361</v>
      </c>
      <c r="D1101" s="116" t="s">
        <v>321</v>
      </c>
      <c r="E1101" s="116" t="s">
        <v>312</v>
      </c>
      <c r="F1101" s="116" t="s">
        <v>313</v>
      </c>
      <c r="G1101" s="116" t="s">
        <v>1116</v>
      </c>
      <c r="H1101" s="116">
        <f t="shared" si="89"/>
        <v>1</v>
      </c>
      <c r="I1101" s="116" t="s">
        <v>159</v>
      </c>
      <c r="J1101" s="116" t="s">
        <v>164</v>
      </c>
      <c r="K1101" s="116">
        <v>5</v>
      </c>
      <c r="L1101" s="116" t="s">
        <v>205</v>
      </c>
      <c r="M1101" s="116" t="s">
        <v>165</v>
      </c>
      <c r="N1101" s="116" t="s">
        <v>317</v>
      </c>
      <c r="O1101" s="116">
        <f t="shared" si="90"/>
        <v>2014</v>
      </c>
      <c r="P1101" s="116">
        <f t="shared" si="91"/>
        <v>3</v>
      </c>
    </row>
    <row r="1102" spans="1:16" x14ac:dyDescent="0.2">
      <c r="A1102" s="116" t="str">
        <f t="shared" si="88"/>
        <v>Kathy Kay</v>
      </c>
      <c r="B1102" s="120">
        <v>41729</v>
      </c>
      <c r="C1102" s="116" t="s">
        <v>410</v>
      </c>
      <c r="D1102" s="116" t="s">
        <v>411</v>
      </c>
      <c r="E1102" s="116" t="s">
        <v>312</v>
      </c>
      <c r="F1102" s="116" t="s">
        <v>313</v>
      </c>
      <c r="G1102" s="116" t="s">
        <v>1116</v>
      </c>
      <c r="H1102" s="116">
        <f t="shared" si="89"/>
        <v>2</v>
      </c>
      <c r="I1102" s="116" t="s">
        <v>159</v>
      </c>
      <c r="J1102" s="116" t="s">
        <v>164</v>
      </c>
      <c r="K1102" s="116">
        <v>5</v>
      </c>
      <c r="L1102" s="116" t="s">
        <v>205</v>
      </c>
      <c r="M1102" s="116" t="s">
        <v>165</v>
      </c>
      <c r="N1102" s="116" t="s">
        <v>317</v>
      </c>
      <c r="O1102" s="116">
        <f t="shared" si="90"/>
        <v>2014</v>
      </c>
      <c r="P1102" s="116">
        <f t="shared" si="91"/>
        <v>3</v>
      </c>
    </row>
    <row r="1103" spans="1:16" x14ac:dyDescent="0.2">
      <c r="A1103" s="116" t="str">
        <f t="shared" si="88"/>
        <v>Kathy Kay</v>
      </c>
      <c r="B1103" s="120">
        <v>41825</v>
      </c>
      <c r="C1103" s="116" t="s">
        <v>320</v>
      </c>
      <c r="D1103" s="116" t="s">
        <v>321</v>
      </c>
      <c r="E1103" s="116" t="s">
        <v>312</v>
      </c>
      <c r="F1103" s="116" t="s">
        <v>313</v>
      </c>
      <c r="G1103" s="116" t="s">
        <v>1116</v>
      </c>
      <c r="H1103" s="116">
        <f t="shared" si="89"/>
        <v>3</v>
      </c>
      <c r="I1103" s="116" t="s">
        <v>159</v>
      </c>
      <c r="J1103" s="116" t="s">
        <v>164</v>
      </c>
      <c r="K1103" s="116">
        <v>5</v>
      </c>
      <c r="L1103" s="116" t="s">
        <v>205</v>
      </c>
      <c r="M1103" s="116" t="s">
        <v>165</v>
      </c>
      <c r="N1103" s="116" t="s">
        <v>317</v>
      </c>
      <c r="O1103" s="116">
        <f t="shared" si="90"/>
        <v>2014</v>
      </c>
      <c r="P1103" s="116">
        <f t="shared" si="91"/>
        <v>7</v>
      </c>
    </row>
    <row r="1104" spans="1:16" x14ac:dyDescent="0.2">
      <c r="A1104" s="116" t="str">
        <f t="shared" si="88"/>
        <v>Kathy Kay</v>
      </c>
      <c r="B1104" s="117">
        <v>42434</v>
      </c>
      <c r="C1104" s="116" t="s">
        <v>524</v>
      </c>
      <c r="D1104" t="s">
        <v>1713</v>
      </c>
      <c r="F1104" t="s">
        <v>1705</v>
      </c>
      <c r="G1104" t="s">
        <v>1116</v>
      </c>
      <c r="H1104" s="116">
        <f t="shared" si="89"/>
        <v>4</v>
      </c>
      <c r="I1104" t="s">
        <v>159</v>
      </c>
      <c r="J1104" t="s">
        <v>164</v>
      </c>
      <c r="M1104" t="s">
        <v>165</v>
      </c>
      <c r="N1104" t="s">
        <v>200</v>
      </c>
      <c r="O1104" s="116">
        <f t="shared" si="90"/>
        <v>2016</v>
      </c>
      <c r="P1104" s="116">
        <f t="shared" si="91"/>
        <v>3</v>
      </c>
    </row>
    <row r="1105" spans="1:16" x14ac:dyDescent="0.2">
      <c r="A1105" s="116" t="str">
        <f t="shared" si="88"/>
        <v>Kathy Kay</v>
      </c>
      <c r="B1105" s="120">
        <v>41566</v>
      </c>
      <c r="C1105" s="116" t="s">
        <v>353</v>
      </c>
      <c r="D1105" s="116" t="s">
        <v>807</v>
      </c>
      <c r="E1105" s="116" t="s">
        <v>418</v>
      </c>
      <c r="F1105" s="116" t="s">
        <v>419</v>
      </c>
      <c r="G1105" s="116" t="s">
        <v>1117</v>
      </c>
      <c r="H1105" s="116">
        <f t="shared" si="89"/>
        <v>1</v>
      </c>
      <c r="I1105" s="116" t="s">
        <v>159</v>
      </c>
      <c r="J1105" s="116" t="s">
        <v>164</v>
      </c>
      <c r="K1105" s="116"/>
      <c r="L1105" s="116"/>
      <c r="M1105" s="116" t="s">
        <v>165</v>
      </c>
      <c r="N1105" s="116" t="s">
        <v>317</v>
      </c>
      <c r="O1105" s="116">
        <f t="shared" si="90"/>
        <v>2013</v>
      </c>
      <c r="P1105" s="116">
        <f t="shared" si="91"/>
        <v>10</v>
      </c>
    </row>
    <row r="1106" spans="1:16" x14ac:dyDescent="0.2">
      <c r="A1106" s="116" t="str">
        <f t="shared" si="88"/>
        <v>Kathy Kay</v>
      </c>
      <c r="B1106" s="120">
        <v>41503</v>
      </c>
      <c r="C1106" s="116" t="s">
        <v>480</v>
      </c>
      <c r="D1106" s="116" t="s">
        <v>1118</v>
      </c>
      <c r="E1106" s="116"/>
      <c r="F1106" s="116" t="s">
        <v>313</v>
      </c>
      <c r="G1106" s="116" t="s">
        <v>1119</v>
      </c>
      <c r="H1106" s="116">
        <f t="shared" si="89"/>
        <v>1</v>
      </c>
      <c r="I1106" s="116" t="s">
        <v>159</v>
      </c>
      <c r="J1106" s="116" t="s">
        <v>164</v>
      </c>
      <c r="K1106" s="116"/>
      <c r="L1106" s="116"/>
      <c r="M1106" s="116"/>
      <c r="N1106" s="116" t="s">
        <v>317</v>
      </c>
      <c r="O1106" s="116">
        <f t="shared" si="90"/>
        <v>2013</v>
      </c>
      <c r="P1106" s="116">
        <f t="shared" si="91"/>
        <v>8</v>
      </c>
    </row>
    <row r="1107" spans="1:16" x14ac:dyDescent="0.2">
      <c r="A1107" s="116" t="str">
        <f t="shared" si="88"/>
        <v>Kathy Kay</v>
      </c>
      <c r="B1107" s="117">
        <v>42511</v>
      </c>
      <c r="C1107" t="s">
        <v>541</v>
      </c>
      <c r="D1107" t="s">
        <v>1819</v>
      </c>
      <c r="E1107" t="s">
        <v>312</v>
      </c>
      <c r="F1107" t="s">
        <v>313</v>
      </c>
      <c r="G1107" t="s">
        <v>1832</v>
      </c>
      <c r="H1107" s="116">
        <f t="shared" si="89"/>
        <v>1</v>
      </c>
      <c r="I1107" t="s">
        <v>159</v>
      </c>
      <c r="J1107" t="s">
        <v>164</v>
      </c>
      <c r="N1107" t="s">
        <v>200</v>
      </c>
      <c r="O1107" s="116">
        <f t="shared" si="90"/>
        <v>2016</v>
      </c>
      <c r="P1107" s="116">
        <f t="shared" si="91"/>
        <v>5</v>
      </c>
    </row>
    <row r="1108" spans="1:16" x14ac:dyDescent="0.2">
      <c r="A1108" s="116" t="str">
        <f t="shared" ref="A1108:A1116" si="92">IF(I1108="",TRIM(J1108),CONCATENATE(TRIM(J1108)," ",TRIM(I1108)))</f>
        <v>Kathy Kay</v>
      </c>
      <c r="B1108" s="120">
        <v>41566</v>
      </c>
      <c r="C1108" s="116" t="s">
        <v>353</v>
      </c>
      <c r="D1108" s="116" t="s">
        <v>1120</v>
      </c>
      <c r="E1108" s="116" t="s">
        <v>379</v>
      </c>
      <c r="F1108" s="116" t="s">
        <v>380</v>
      </c>
      <c r="G1108" s="116" t="s">
        <v>1121</v>
      </c>
      <c r="H1108" s="116">
        <f t="shared" si="89"/>
        <v>1</v>
      </c>
      <c r="I1108" s="116" t="s">
        <v>159</v>
      </c>
      <c r="J1108" s="116" t="s">
        <v>164</v>
      </c>
      <c r="K1108" s="116"/>
      <c r="L1108" s="116"/>
      <c r="M1108" s="116" t="s">
        <v>165</v>
      </c>
      <c r="N1108" s="116" t="s">
        <v>317</v>
      </c>
      <c r="O1108" s="116">
        <f t="shared" si="90"/>
        <v>2013</v>
      </c>
      <c r="P1108" s="116">
        <f t="shared" si="91"/>
        <v>10</v>
      </c>
    </row>
    <row r="1109" spans="1:16" x14ac:dyDescent="0.2">
      <c r="A1109" s="116" t="str">
        <f t="shared" si="92"/>
        <v>Kathy Kay</v>
      </c>
      <c r="B1109" s="120">
        <v>41566</v>
      </c>
      <c r="C1109" s="116" t="s">
        <v>353</v>
      </c>
      <c r="D1109" s="116" t="s">
        <v>1120</v>
      </c>
      <c r="E1109" s="116" t="s">
        <v>418</v>
      </c>
      <c r="F1109" s="116" t="s">
        <v>419</v>
      </c>
      <c r="G1109" s="116" t="s">
        <v>1121</v>
      </c>
      <c r="H1109" s="116">
        <f t="shared" si="89"/>
        <v>2</v>
      </c>
      <c r="I1109" s="116" t="s">
        <v>159</v>
      </c>
      <c r="J1109" s="116" t="s">
        <v>164</v>
      </c>
      <c r="K1109" s="116"/>
      <c r="L1109" s="116"/>
      <c r="M1109" s="116" t="s">
        <v>165</v>
      </c>
      <c r="N1109" s="116" t="s">
        <v>317</v>
      </c>
      <c r="O1109" s="116">
        <f t="shared" si="90"/>
        <v>2013</v>
      </c>
      <c r="P1109" s="116">
        <f t="shared" si="91"/>
        <v>10</v>
      </c>
    </row>
    <row r="1110" spans="1:16" x14ac:dyDescent="0.2">
      <c r="A1110" s="116" t="str">
        <f t="shared" si="92"/>
        <v>Kathy Kay</v>
      </c>
      <c r="B1110" s="120">
        <v>41699</v>
      </c>
      <c r="C1110" s="116" t="s">
        <v>703</v>
      </c>
      <c r="D1110" s="116" t="s">
        <v>760</v>
      </c>
      <c r="E1110" s="116" t="s">
        <v>583</v>
      </c>
      <c r="F1110" s="116" t="s">
        <v>313</v>
      </c>
      <c r="G1110" s="116" t="s">
        <v>1122</v>
      </c>
      <c r="H1110" s="116">
        <f t="shared" si="89"/>
        <v>1</v>
      </c>
      <c r="I1110" s="116" t="s">
        <v>159</v>
      </c>
      <c r="J1110" s="116" t="s">
        <v>164</v>
      </c>
      <c r="K1110" s="116"/>
      <c r="L1110" s="116" t="s">
        <v>205</v>
      </c>
      <c r="M1110" s="116" t="s">
        <v>165</v>
      </c>
      <c r="N1110" s="116" t="s">
        <v>317</v>
      </c>
      <c r="O1110" s="116">
        <f t="shared" si="90"/>
        <v>2014</v>
      </c>
      <c r="P1110" s="116">
        <f t="shared" si="91"/>
        <v>3</v>
      </c>
    </row>
    <row r="1111" spans="1:16" x14ac:dyDescent="0.2">
      <c r="A1111" s="116" t="str">
        <f t="shared" si="92"/>
        <v>Kathy Kay</v>
      </c>
      <c r="B1111" s="120">
        <v>41713</v>
      </c>
      <c r="C1111" s="116" t="s">
        <v>345</v>
      </c>
      <c r="D1111" s="116" t="s">
        <v>636</v>
      </c>
      <c r="E1111" s="116" t="s">
        <v>347</v>
      </c>
      <c r="F1111" s="116" t="s">
        <v>313</v>
      </c>
      <c r="G1111" s="116" t="s">
        <v>1123</v>
      </c>
      <c r="H1111" s="116">
        <f t="shared" si="89"/>
        <v>2</v>
      </c>
      <c r="I1111" s="116" t="s">
        <v>159</v>
      </c>
      <c r="J1111" s="116" t="s">
        <v>164</v>
      </c>
      <c r="K1111" s="116"/>
      <c r="L1111" s="116" t="s">
        <v>205</v>
      </c>
      <c r="M1111" s="116" t="s">
        <v>165</v>
      </c>
      <c r="N1111" s="116" t="s">
        <v>317</v>
      </c>
      <c r="O1111" s="116">
        <f t="shared" si="90"/>
        <v>2014</v>
      </c>
      <c r="P1111" s="116">
        <f t="shared" si="91"/>
        <v>3</v>
      </c>
    </row>
    <row r="1112" spans="1:16" x14ac:dyDescent="0.2">
      <c r="A1112" s="116" t="str">
        <f t="shared" si="92"/>
        <v>Kathy Kay</v>
      </c>
      <c r="B1112" s="120">
        <v>41727</v>
      </c>
      <c r="C1112" s="116" t="s">
        <v>361</v>
      </c>
      <c r="D1112" s="116" t="s">
        <v>395</v>
      </c>
      <c r="E1112" s="116" t="s">
        <v>312</v>
      </c>
      <c r="F1112" s="116" t="s">
        <v>313</v>
      </c>
      <c r="G1112" s="116" t="s">
        <v>1122</v>
      </c>
      <c r="H1112" s="116">
        <f t="shared" si="89"/>
        <v>3</v>
      </c>
      <c r="I1112" s="116" t="s">
        <v>159</v>
      </c>
      <c r="J1112" s="116" t="s">
        <v>164</v>
      </c>
      <c r="K1112" s="116">
        <v>5</v>
      </c>
      <c r="L1112" s="116" t="s">
        <v>205</v>
      </c>
      <c r="M1112" s="116" t="s">
        <v>165</v>
      </c>
      <c r="N1112" s="116" t="s">
        <v>317</v>
      </c>
      <c r="O1112" s="116">
        <f t="shared" si="90"/>
        <v>2014</v>
      </c>
      <c r="P1112" s="116">
        <f t="shared" si="91"/>
        <v>3</v>
      </c>
    </row>
    <row r="1113" spans="1:16" x14ac:dyDescent="0.2">
      <c r="A1113" s="116" t="str">
        <f t="shared" si="92"/>
        <v>Kathy Kay</v>
      </c>
      <c r="B1113" s="120">
        <v>41734</v>
      </c>
      <c r="C1113" s="116" t="s">
        <v>326</v>
      </c>
      <c r="D1113" s="116" t="s">
        <v>623</v>
      </c>
      <c r="E1113" s="116" t="s">
        <v>312</v>
      </c>
      <c r="F1113" s="116" t="s">
        <v>329</v>
      </c>
      <c r="G1113" s="116" t="s">
        <v>1122</v>
      </c>
      <c r="H1113" s="116">
        <f t="shared" si="89"/>
        <v>4</v>
      </c>
      <c r="I1113" s="116" t="s">
        <v>159</v>
      </c>
      <c r="J1113" s="116" t="s">
        <v>164</v>
      </c>
      <c r="K1113" s="116">
        <v>5</v>
      </c>
      <c r="L1113" s="116" t="s">
        <v>205</v>
      </c>
      <c r="M1113" s="116" t="s">
        <v>165</v>
      </c>
      <c r="N1113" s="116" t="s">
        <v>317</v>
      </c>
      <c r="O1113" s="116">
        <f t="shared" si="90"/>
        <v>2014</v>
      </c>
      <c r="P1113" s="116">
        <f t="shared" si="91"/>
        <v>4</v>
      </c>
    </row>
    <row r="1114" spans="1:16" x14ac:dyDescent="0.2">
      <c r="A1114" s="116" t="str">
        <f t="shared" si="92"/>
        <v>Kathy Kay</v>
      </c>
      <c r="B1114" s="120">
        <v>41909</v>
      </c>
      <c r="C1114" s="120" t="s">
        <v>505</v>
      </c>
      <c r="D1114" s="116" t="s">
        <v>873</v>
      </c>
      <c r="E1114" s="116"/>
      <c r="F1114" s="116" t="s">
        <v>313</v>
      </c>
      <c r="G1114" s="116" t="s">
        <v>1124</v>
      </c>
      <c r="H1114" s="116">
        <f t="shared" si="89"/>
        <v>1</v>
      </c>
      <c r="I1114" s="116" t="s">
        <v>159</v>
      </c>
      <c r="J1114" s="116" t="s">
        <v>164</v>
      </c>
      <c r="K1114" s="116"/>
      <c r="L1114" s="116" t="s">
        <v>205</v>
      </c>
      <c r="M1114" s="116" t="s">
        <v>165</v>
      </c>
      <c r="N1114" s="116" t="s">
        <v>317</v>
      </c>
      <c r="O1114" s="116">
        <f t="shared" si="90"/>
        <v>2014</v>
      </c>
      <c r="P1114" s="116">
        <f t="shared" si="91"/>
        <v>9</v>
      </c>
    </row>
    <row r="1115" spans="1:16" x14ac:dyDescent="0.2">
      <c r="A1115" s="116" t="str">
        <f t="shared" si="92"/>
        <v>Kathy Kay</v>
      </c>
      <c r="B1115" s="120">
        <v>41916</v>
      </c>
      <c r="C1115" s="116" t="s">
        <v>535</v>
      </c>
      <c r="D1115" s="116" t="s">
        <v>614</v>
      </c>
      <c r="E1115" s="116"/>
      <c r="F1115" s="116" t="s">
        <v>313</v>
      </c>
      <c r="G1115" s="116" t="s">
        <v>1124</v>
      </c>
      <c r="H1115" s="116">
        <f t="shared" si="89"/>
        <v>2</v>
      </c>
      <c r="I1115" s="116" t="s">
        <v>159</v>
      </c>
      <c r="J1115" s="116" t="s">
        <v>164</v>
      </c>
      <c r="K1115" s="116"/>
      <c r="L1115" s="116" t="s">
        <v>205</v>
      </c>
      <c r="M1115" s="116" t="s">
        <v>165</v>
      </c>
      <c r="N1115" s="116" t="s">
        <v>317</v>
      </c>
      <c r="O1115" s="116">
        <f t="shared" si="90"/>
        <v>2014</v>
      </c>
      <c r="P1115" s="116">
        <f t="shared" si="91"/>
        <v>10</v>
      </c>
    </row>
    <row r="1116" spans="1:16" x14ac:dyDescent="0.2">
      <c r="A1116" s="116" t="str">
        <f t="shared" si="92"/>
        <v>Kathy Kay</v>
      </c>
      <c r="B1116" s="120">
        <v>41923</v>
      </c>
      <c r="C1116" s="116" t="s">
        <v>687</v>
      </c>
      <c r="D1116" s="116" t="s">
        <v>1125</v>
      </c>
      <c r="E1116" s="116" t="s">
        <v>459</v>
      </c>
      <c r="F1116" s="116" t="s">
        <v>460</v>
      </c>
      <c r="G1116" s="116" t="s">
        <v>1124</v>
      </c>
      <c r="H1116" s="116">
        <f t="shared" si="89"/>
        <v>3</v>
      </c>
      <c r="I1116" s="116" t="s">
        <v>159</v>
      </c>
      <c r="J1116" s="116" t="s">
        <v>164</v>
      </c>
      <c r="K1116" s="116">
        <v>5</v>
      </c>
      <c r="L1116" s="116" t="s">
        <v>205</v>
      </c>
      <c r="M1116" s="116" t="s">
        <v>165</v>
      </c>
      <c r="N1116" s="116" t="s">
        <v>317</v>
      </c>
      <c r="O1116" s="116">
        <f t="shared" si="90"/>
        <v>2014</v>
      </c>
      <c r="P1116" s="116">
        <f t="shared" si="91"/>
        <v>10</v>
      </c>
    </row>
    <row r="1117" spans="1:16" x14ac:dyDescent="0.2">
      <c r="A1117" t="s">
        <v>102</v>
      </c>
      <c r="B1117" s="117">
        <v>42627</v>
      </c>
      <c r="C1117" t="s">
        <v>1983</v>
      </c>
      <c r="D1117" t="s">
        <v>1984</v>
      </c>
      <c r="F1117" t="s">
        <v>1985</v>
      </c>
      <c r="G1117" t="s">
        <v>1124</v>
      </c>
      <c r="H1117" s="116">
        <f t="shared" si="89"/>
        <v>4</v>
      </c>
      <c r="O1117" s="116">
        <f t="shared" si="90"/>
        <v>2016</v>
      </c>
      <c r="P1117" s="116">
        <f t="shared" si="91"/>
        <v>9</v>
      </c>
    </row>
    <row r="1118" spans="1:16" x14ac:dyDescent="0.2">
      <c r="A1118" s="116" t="str">
        <f t="shared" ref="A1118:A1128" si="93">IF(I1118="",TRIM(J1118),CONCATENATE(TRIM(J1118)," ",TRIM(I1118)))</f>
        <v>Kathy Kay</v>
      </c>
      <c r="B1118" s="120">
        <v>42049</v>
      </c>
      <c r="C1118" s="116" t="s">
        <v>553</v>
      </c>
      <c r="D1118" s="116" t="s">
        <v>554</v>
      </c>
      <c r="E1118" s="116"/>
      <c r="F1118" s="116" t="s">
        <v>313</v>
      </c>
      <c r="G1118" s="116" t="s">
        <v>1126</v>
      </c>
      <c r="H1118" s="116">
        <f t="shared" si="89"/>
        <v>1</v>
      </c>
      <c r="I1118" s="116" t="s">
        <v>159</v>
      </c>
      <c r="J1118" s="116" t="s">
        <v>164</v>
      </c>
      <c r="K1118" s="116">
        <v>5</v>
      </c>
      <c r="L1118" s="116" t="s">
        <v>205</v>
      </c>
      <c r="M1118" s="116" t="s">
        <v>165</v>
      </c>
      <c r="N1118" s="116" t="s">
        <v>200</v>
      </c>
      <c r="O1118" s="116">
        <f t="shared" si="90"/>
        <v>2015</v>
      </c>
      <c r="P1118" s="116">
        <f t="shared" si="91"/>
        <v>2</v>
      </c>
    </row>
    <row r="1119" spans="1:16" x14ac:dyDescent="0.2">
      <c r="A1119" s="116" t="str">
        <f t="shared" si="93"/>
        <v>Kathy Kay</v>
      </c>
      <c r="B1119" s="120">
        <v>42147</v>
      </c>
      <c r="C1119" s="116" t="s">
        <v>537</v>
      </c>
      <c r="D1119" s="116" t="s">
        <v>538</v>
      </c>
      <c r="E1119" s="116" t="s">
        <v>312</v>
      </c>
      <c r="F1119" s="116" t="s">
        <v>539</v>
      </c>
      <c r="G1119" s="116" t="s">
        <v>1127</v>
      </c>
      <c r="H1119" s="116">
        <f t="shared" si="89"/>
        <v>1</v>
      </c>
      <c r="I1119" s="116" t="s">
        <v>159</v>
      </c>
      <c r="J1119" s="116" t="s">
        <v>164</v>
      </c>
      <c r="K1119" s="116">
        <v>5</v>
      </c>
      <c r="L1119" s="116" t="s">
        <v>205</v>
      </c>
      <c r="M1119" s="116" t="s">
        <v>165</v>
      </c>
      <c r="N1119" s="116" t="s">
        <v>200</v>
      </c>
      <c r="O1119" s="116">
        <f t="shared" si="90"/>
        <v>2015</v>
      </c>
      <c r="P1119" s="116">
        <f t="shared" si="91"/>
        <v>5</v>
      </c>
    </row>
    <row r="1120" spans="1:16" x14ac:dyDescent="0.2">
      <c r="A1120" s="116" t="str">
        <f t="shared" si="93"/>
        <v>Kathy Kay</v>
      </c>
      <c r="B1120" s="120">
        <v>42175</v>
      </c>
      <c r="C1120" s="116" t="s">
        <v>562</v>
      </c>
      <c r="D1120" s="116" t="s">
        <v>1496</v>
      </c>
      <c r="E1120" s="116" t="s">
        <v>564</v>
      </c>
      <c r="F1120" s="116" t="s">
        <v>313</v>
      </c>
      <c r="G1120" s="116" t="s">
        <v>1497</v>
      </c>
      <c r="H1120" s="116">
        <f t="shared" si="89"/>
        <v>1</v>
      </c>
      <c r="I1120" s="116" t="s">
        <v>159</v>
      </c>
      <c r="J1120" s="116" t="s">
        <v>164</v>
      </c>
      <c r="K1120" s="116">
        <v>5</v>
      </c>
      <c r="L1120" s="116" t="s">
        <v>205</v>
      </c>
      <c r="M1120" s="116" t="s">
        <v>165</v>
      </c>
      <c r="N1120" s="116" t="s">
        <v>200</v>
      </c>
      <c r="O1120" s="116">
        <f t="shared" si="90"/>
        <v>2015</v>
      </c>
      <c r="P1120" s="116">
        <f t="shared" si="91"/>
        <v>6</v>
      </c>
    </row>
    <row r="1121" spans="1:16" x14ac:dyDescent="0.2">
      <c r="A1121" s="116" t="str">
        <f t="shared" si="93"/>
        <v>Kathy Kay</v>
      </c>
      <c r="B1121" s="117">
        <v>42574</v>
      </c>
      <c r="C1121" t="s">
        <v>562</v>
      </c>
      <c r="D1121" t="s">
        <v>1899</v>
      </c>
      <c r="E1121" t="s">
        <v>312</v>
      </c>
      <c r="F1121" t="s">
        <v>313</v>
      </c>
      <c r="G1121" t="s">
        <v>1497</v>
      </c>
      <c r="H1121" s="116">
        <f t="shared" si="89"/>
        <v>2</v>
      </c>
      <c r="I1121" t="s">
        <v>159</v>
      </c>
      <c r="J1121" t="s">
        <v>164</v>
      </c>
      <c r="M1121" t="s">
        <v>165</v>
      </c>
      <c r="N1121" t="s">
        <v>200</v>
      </c>
      <c r="O1121" s="116">
        <f t="shared" si="90"/>
        <v>2016</v>
      </c>
      <c r="P1121" s="116">
        <f t="shared" si="91"/>
        <v>7</v>
      </c>
    </row>
    <row r="1122" spans="1:16" x14ac:dyDescent="0.2">
      <c r="A1122" s="116" t="str">
        <f t="shared" si="93"/>
        <v>Kathy Kay</v>
      </c>
      <c r="B1122" s="120">
        <v>41517</v>
      </c>
      <c r="C1122" s="116" t="s">
        <v>520</v>
      </c>
      <c r="D1122" s="116" t="s">
        <v>763</v>
      </c>
      <c r="E1122" s="116" t="s">
        <v>363</v>
      </c>
      <c r="F1122" s="116" t="s">
        <v>1128</v>
      </c>
      <c r="G1122" s="116" t="s">
        <v>1129</v>
      </c>
      <c r="H1122" s="116">
        <f t="shared" si="89"/>
        <v>1</v>
      </c>
      <c r="I1122" s="116" t="s">
        <v>159</v>
      </c>
      <c r="J1122" s="116" t="s">
        <v>164</v>
      </c>
      <c r="K1122" s="116">
        <v>5</v>
      </c>
      <c r="L1122" s="116"/>
      <c r="M1122" s="116" t="s">
        <v>165</v>
      </c>
      <c r="N1122" s="116" t="s">
        <v>317</v>
      </c>
      <c r="O1122" s="116">
        <f t="shared" si="90"/>
        <v>2013</v>
      </c>
      <c r="P1122" s="116">
        <f t="shared" si="91"/>
        <v>8</v>
      </c>
    </row>
    <row r="1123" spans="1:16" x14ac:dyDescent="0.2">
      <c r="A1123" s="116" t="str">
        <f t="shared" si="93"/>
        <v>Kathy Kay</v>
      </c>
      <c r="B1123" s="120">
        <v>41566</v>
      </c>
      <c r="C1123" s="116" t="s">
        <v>353</v>
      </c>
      <c r="D1123" s="116" t="s">
        <v>1120</v>
      </c>
      <c r="E1123" s="116" t="s">
        <v>379</v>
      </c>
      <c r="F1123" s="116" t="s">
        <v>380</v>
      </c>
      <c r="G1123" s="116" t="s">
        <v>1129</v>
      </c>
      <c r="H1123" s="116">
        <f t="shared" si="89"/>
        <v>2</v>
      </c>
      <c r="I1123" s="116" t="s">
        <v>159</v>
      </c>
      <c r="J1123" s="116" t="s">
        <v>164</v>
      </c>
      <c r="K1123" s="116"/>
      <c r="L1123" s="116"/>
      <c r="M1123" s="116" t="s">
        <v>165</v>
      </c>
      <c r="N1123" s="116" t="s">
        <v>317</v>
      </c>
      <c r="O1123" s="116">
        <f t="shared" si="90"/>
        <v>2013</v>
      </c>
      <c r="P1123" s="116">
        <f t="shared" si="91"/>
        <v>10</v>
      </c>
    </row>
    <row r="1124" spans="1:16" x14ac:dyDescent="0.2">
      <c r="A1124" s="116" t="str">
        <f t="shared" si="93"/>
        <v>Kathy Kay</v>
      </c>
      <c r="B1124" s="120">
        <v>41818</v>
      </c>
      <c r="C1124" s="116" t="s">
        <v>562</v>
      </c>
      <c r="D1124" s="116" t="s">
        <v>938</v>
      </c>
      <c r="E1124" s="116" t="s">
        <v>564</v>
      </c>
      <c r="F1124" s="116" t="s">
        <v>313</v>
      </c>
      <c r="G1124" s="116" t="s">
        <v>1129</v>
      </c>
      <c r="H1124" s="116">
        <f t="shared" si="89"/>
        <v>3</v>
      </c>
      <c r="I1124" s="116" t="s">
        <v>159</v>
      </c>
      <c r="J1124" s="116" t="s">
        <v>164</v>
      </c>
      <c r="K1124" s="116">
        <v>5</v>
      </c>
      <c r="L1124" s="116" t="s">
        <v>205</v>
      </c>
      <c r="M1124" s="116" t="s">
        <v>165</v>
      </c>
      <c r="N1124" s="116" t="s">
        <v>317</v>
      </c>
      <c r="O1124" s="116">
        <f t="shared" si="90"/>
        <v>2014</v>
      </c>
      <c r="P1124" s="116">
        <f t="shared" si="91"/>
        <v>6</v>
      </c>
    </row>
    <row r="1125" spans="1:16" x14ac:dyDescent="0.2">
      <c r="A1125" s="116" t="str">
        <f t="shared" si="93"/>
        <v>Kathy Kay</v>
      </c>
      <c r="B1125" s="120">
        <v>42140</v>
      </c>
      <c r="C1125" s="116" t="s">
        <v>450</v>
      </c>
      <c r="D1125" s="116" t="s">
        <v>456</v>
      </c>
      <c r="E1125" s="116" t="s">
        <v>583</v>
      </c>
      <c r="F1125" s="116" t="s">
        <v>343</v>
      </c>
      <c r="G1125" s="116" t="s">
        <v>1130</v>
      </c>
      <c r="H1125" s="116">
        <f t="shared" si="89"/>
        <v>1</v>
      </c>
      <c r="I1125" s="116" t="s">
        <v>159</v>
      </c>
      <c r="J1125" s="116" t="s">
        <v>164</v>
      </c>
      <c r="K1125" s="116">
        <v>5</v>
      </c>
      <c r="L1125" s="116" t="s">
        <v>205</v>
      </c>
      <c r="M1125" s="116" t="s">
        <v>165</v>
      </c>
      <c r="N1125" s="116" t="s">
        <v>200</v>
      </c>
      <c r="O1125" s="116">
        <f t="shared" si="90"/>
        <v>2015</v>
      </c>
      <c r="P1125" s="116">
        <f t="shared" si="91"/>
        <v>5</v>
      </c>
    </row>
    <row r="1126" spans="1:16" x14ac:dyDescent="0.2">
      <c r="A1126" s="116" t="str">
        <f t="shared" si="93"/>
        <v>Kathy Kay</v>
      </c>
      <c r="B1126" s="120">
        <v>42161</v>
      </c>
      <c r="C1126" s="116" t="s">
        <v>541</v>
      </c>
      <c r="D1126" s="116" t="s">
        <v>602</v>
      </c>
      <c r="E1126" s="116"/>
      <c r="F1126" s="116" t="s">
        <v>313</v>
      </c>
      <c r="G1126" s="116" t="s">
        <v>1130</v>
      </c>
      <c r="H1126" s="116">
        <f t="shared" si="89"/>
        <v>2</v>
      </c>
      <c r="I1126" s="116" t="s">
        <v>159</v>
      </c>
      <c r="J1126" s="116" t="s">
        <v>164</v>
      </c>
      <c r="K1126" s="116">
        <v>5</v>
      </c>
      <c r="L1126" s="116" t="s">
        <v>205</v>
      </c>
      <c r="M1126" s="116" t="s">
        <v>165</v>
      </c>
      <c r="N1126" s="116" t="s">
        <v>200</v>
      </c>
      <c r="O1126" s="116">
        <f t="shared" si="90"/>
        <v>2015</v>
      </c>
      <c r="P1126" s="116">
        <f t="shared" si="91"/>
        <v>6</v>
      </c>
    </row>
    <row r="1127" spans="1:16" x14ac:dyDescent="0.2">
      <c r="A1127" s="116" t="str">
        <f t="shared" si="93"/>
        <v>Kathy Kay</v>
      </c>
      <c r="B1127" s="120">
        <v>41839</v>
      </c>
      <c r="C1127" s="116" t="s">
        <v>692</v>
      </c>
      <c r="D1127" s="116" t="s">
        <v>1131</v>
      </c>
      <c r="E1127" s="116"/>
      <c r="F1127" s="116" t="s">
        <v>313</v>
      </c>
      <c r="G1127" s="116" t="s">
        <v>1132</v>
      </c>
      <c r="H1127" s="116">
        <f t="shared" si="89"/>
        <v>1</v>
      </c>
      <c r="I1127" s="116" t="s">
        <v>159</v>
      </c>
      <c r="J1127" s="116" t="s">
        <v>164</v>
      </c>
      <c r="K1127" s="116"/>
      <c r="L1127" s="116"/>
      <c r="M1127" s="116"/>
      <c r="N1127" s="116"/>
      <c r="O1127" s="116">
        <f t="shared" si="90"/>
        <v>2014</v>
      </c>
      <c r="P1127" s="116">
        <f t="shared" si="91"/>
        <v>7</v>
      </c>
    </row>
    <row r="1128" spans="1:16" x14ac:dyDescent="0.2">
      <c r="A1128" s="116" t="str">
        <f t="shared" si="93"/>
        <v>Kathy Kay</v>
      </c>
      <c r="B1128" s="120">
        <v>41867</v>
      </c>
      <c r="C1128" s="116" t="s">
        <v>545</v>
      </c>
      <c r="D1128" s="116" t="s">
        <v>662</v>
      </c>
      <c r="E1128" s="116"/>
      <c r="F1128" s="116" t="s">
        <v>313</v>
      </c>
      <c r="G1128" s="116" t="s">
        <v>1132</v>
      </c>
      <c r="H1128" s="116">
        <f t="shared" si="89"/>
        <v>2</v>
      </c>
      <c r="I1128" s="116" t="s">
        <v>159</v>
      </c>
      <c r="J1128" s="116" t="s">
        <v>164</v>
      </c>
      <c r="K1128" s="116"/>
      <c r="L1128" s="116"/>
      <c r="M1128" s="116"/>
      <c r="N1128" s="116" t="s">
        <v>317</v>
      </c>
      <c r="O1128" s="116">
        <f t="shared" si="90"/>
        <v>2014</v>
      </c>
      <c r="P1128" s="116">
        <f t="shared" si="91"/>
        <v>8</v>
      </c>
    </row>
    <row r="1129" spans="1:16" x14ac:dyDescent="0.2">
      <c r="A1129" t="s">
        <v>102</v>
      </c>
      <c r="B1129" s="117">
        <v>42627</v>
      </c>
      <c r="C1129" t="s">
        <v>1983</v>
      </c>
      <c r="D1129" t="s">
        <v>1463</v>
      </c>
      <c r="F1129" t="s">
        <v>1986</v>
      </c>
      <c r="G1129" t="s">
        <v>1987</v>
      </c>
      <c r="H1129" s="116">
        <f t="shared" si="89"/>
        <v>1</v>
      </c>
      <c r="O1129" s="116">
        <f t="shared" si="90"/>
        <v>2016</v>
      </c>
      <c r="P1129" s="116">
        <f t="shared" si="91"/>
        <v>9</v>
      </c>
    </row>
    <row r="1130" spans="1:16" x14ac:dyDescent="0.2">
      <c r="A1130" t="s">
        <v>102</v>
      </c>
      <c r="B1130" s="117">
        <v>42627</v>
      </c>
      <c r="C1130" t="s">
        <v>1983</v>
      </c>
      <c r="D1130" t="s">
        <v>1463</v>
      </c>
      <c r="F1130" t="s">
        <v>1985</v>
      </c>
      <c r="G1130" t="s">
        <v>1987</v>
      </c>
      <c r="H1130" s="116">
        <f t="shared" si="89"/>
        <v>2</v>
      </c>
      <c r="O1130" s="116">
        <f t="shared" si="90"/>
        <v>2016</v>
      </c>
      <c r="P1130" s="116">
        <f t="shared" si="91"/>
        <v>9</v>
      </c>
    </row>
    <row r="1131" spans="1:16" x14ac:dyDescent="0.2">
      <c r="A1131" s="116" t="str">
        <f t="shared" ref="A1131:A1138" si="94">IF(I1131="",TRIM(J1131),CONCATENATE(TRIM(J1131)," ",TRIM(I1131)))</f>
        <v>Kathy Kay</v>
      </c>
      <c r="B1131" s="117">
        <v>42637</v>
      </c>
      <c r="C1131" t="s">
        <v>345</v>
      </c>
      <c r="D1131" t="s">
        <v>1551</v>
      </c>
      <c r="F1131" t="s">
        <v>313</v>
      </c>
      <c r="G1131" t="s">
        <v>1988</v>
      </c>
      <c r="H1131" s="116">
        <f t="shared" si="89"/>
        <v>1</v>
      </c>
      <c r="I1131" t="s">
        <v>159</v>
      </c>
      <c r="J1131" t="s">
        <v>164</v>
      </c>
      <c r="M1131" t="s">
        <v>165</v>
      </c>
      <c r="N1131" t="s">
        <v>200</v>
      </c>
      <c r="O1131" s="116">
        <f t="shared" si="90"/>
        <v>2016</v>
      </c>
      <c r="P1131" s="116">
        <f t="shared" si="91"/>
        <v>9</v>
      </c>
    </row>
    <row r="1132" spans="1:16" x14ac:dyDescent="0.2">
      <c r="A1132" s="116" t="str">
        <f t="shared" si="94"/>
        <v>Kathy Kay</v>
      </c>
      <c r="B1132" s="117">
        <v>42665</v>
      </c>
      <c r="C1132" t="s">
        <v>361</v>
      </c>
      <c r="D1132" t="s">
        <v>1967</v>
      </c>
      <c r="F1132" t="s">
        <v>313</v>
      </c>
      <c r="G1132" t="s">
        <v>2047</v>
      </c>
      <c r="H1132" s="116">
        <f t="shared" si="89"/>
        <v>1</v>
      </c>
      <c r="I1132" t="s">
        <v>159</v>
      </c>
      <c r="J1132" t="s">
        <v>164</v>
      </c>
      <c r="M1132" t="s">
        <v>165</v>
      </c>
      <c r="N1132" t="s">
        <v>200</v>
      </c>
      <c r="O1132" s="116">
        <f t="shared" si="90"/>
        <v>2016</v>
      </c>
      <c r="P1132" s="116">
        <f t="shared" si="91"/>
        <v>10</v>
      </c>
    </row>
    <row r="1133" spans="1:16" x14ac:dyDescent="0.2">
      <c r="A1133" s="116" t="str">
        <f t="shared" si="94"/>
        <v>Kathy Kay</v>
      </c>
      <c r="B1133" s="117">
        <v>42651</v>
      </c>
      <c r="C1133" t="s">
        <v>476</v>
      </c>
      <c r="D1133" t="s">
        <v>368</v>
      </c>
      <c r="F1133" t="s">
        <v>2026</v>
      </c>
      <c r="G1133" t="s">
        <v>2048</v>
      </c>
      <c r="H1133" s="116">
        <f t="shared" si="89"/>
        <v>1</v>
      </c>
      <c r="I1133" t="s">
        <v>159</v>
      </c>
      <c r="J1133" t="s">
        <v>164</v>
      </c>
      <c r="M1133" t="s">
        <v>165</v>
      </c>
      <c r="N1133" t="s">
        <v>200</v>
      </c>
      <c r="O1133" s="116">
        <f t="shared" si="90"/>
        <v>2016</v>
      </c>
      <c r="P1133" s="116">
        <f t="shared" si="91"/>
        <v>10</v>
      </c>
    </row>
    <row r="1134" spans="1:16" x14ac:dyDescent="0.2">
      <c r="A1134" s="116" t="str">
        <f t="shared" si="94"/>
        <v>Kathy Kay</v>
      </c>
      <c r="B1134" s="117">
        <v>42525</v>
      </c>
      <c r="C1134" t="s">
        <v>703</v>
      </c>
      <c r="D1134" t="s">
        <v>1808</v>
      </c>
      <c r="F1134" t="s">
        <v>313</v>
      </c>
      <c r="G1134" t="s">
        <v>1833</v>
      </c>
      <c r="H1134" s="116">
        <f t="shared" si="89"/>
        <v>1</v>
      </c>
      <c r="I1134" t="s">
        <v>159</v>
      </c>
      <c r="J1134" t="s">
        <v>164</v>
      </c>
      <c r="M1134" t="s">
        <v>165</v>
      </c>
      <c r="N1134" t="s">
        <v>200</v>
      </c>
      <c r="O1134" s="116">
        <f t="shared" si="90"/>
        <v>2016</v>
      </c>
      <c r="P1134" s="116">
        <f t="shared" si="91"/>
        <v>6</v>
      </c>
    </row>
    <row r="1135" spans="1:16" x14ac:dyDescent="0.2">
      <c r="A1135" s="116" t="str">
        <f t="shared" si="94"/>
        <v>Kathy Kay</v>
      </c>
      <c r="B1135" s="117">
        <v>42546</v>
      </c>
      <c r="C1135" t="s">
        <v>1866</v>
      </c>
      <c r="D1135" t="s">
        <v>433</v>
      </c>
      <c r="F1135" t="s">
        <v>313</v>
      </c>
      <c r="G1135" t="s">
        <v>1833</v>
      </c>
      <c r="H1135" s="116">
        <f t="shared" si="89"/>
        <v>2</v>
      </c>
      <c r="I1135" t="s">
        <v>159</v>
      </c>
      <c r="J1135" t="s">
        <v>164</v>
      </c>
      <c r="M1135" t="s">
        <v>165</v>
      </c>
      <c r="N1135" t="s">
        <v>200</v>
      </c>
      <c r="O1135" s="116">
        <f t="shared" si="90"/>
        <v>2016</v>
      </c>
      <c r="P1135" s="116">
        <f t="shared" si="91"/>
        <v>6</v>
      </c>
    </row>
    <row r="1136" spans="1:16" x14ac:dyDescent="0.2">
      <c r="A1136" s="116" t="str">
        <f t="shared" si="94"/>
        <v>Kathy Kay</v>
      </c>
      <c r="B1136" s="117">
        <v>42511</v>
      </c>
      <c r="C1136" t="s">
        <v>541</v>
      </c>
      <c r="D1136" t="s">
        <v>1819</v>
      </c>
      <c r="E1136" t="s">
        <v>312</v>
      </c>
      <c r="F1136" t="s">
        <v>313</v>
      </c>
      <c r="G1136" t="s">
        <v>1834</v>
      </c>
      <c r="H1136" s="116">
        <f t="shared" si="89"/>
        <v>1</v>
      </c>
      <c r="I1136" t="s">
        <v>159</v>
      </c>
      <c r="J1136" t="s">
        <v>164</v>
      </c>
      <c r="N1136" t="s">
        <v>200</v>
      </c>
      <c r="O1136" s="116">
        <f t="shared" si="90"/>
        <v>2016</v>
      </c>
      <c r="P1136" s="116">
        <f t="shared" si="91"/>
        <v>5</v>
      </c>
    </row>
    <row r="1137" spans="1:16" x14ac:dyDescent="0.2">
      <c r="A1137" s="116" t="str">
        <f t="shared" si="94"/>
        <v>Kathy Kay</v>
      </c>
      <c r="B1137" s="117">
        <v>42434</v>
      </c>
      <c r="C1137" s="116" t="s">
        <v>524</v>
      </c>
      <c r="D1137" t="s">
        <v>788</v>
      </c>
      <c r="F1137" t="s">
        <v>1705</v>
      </c>
      <c r="G1137" t="s">
        <v>1714</v>
      </c>
      <c r="H1137" s="116">
        <f t="shared" si="89"/>
        <v>1</v>
      </c>
      <c r="I1137" t="s">
        <v>159</v>
      </c>
      <c r="J1137" t="s">
        <v>164</v>
      </c>
      <c r="M1137" t="s">
        <v>165</v>
      </c>
      <c r="N1137" t="s">
        <v>200</v>
      </c>
      <c r="O1137" s="116">
        <f t="shared" si="90"/>
        <v>2016</v>
      </c>
      <c r="P1137" s="116">
        <f t="shared" si="91"/>
        <v>3</v>
      </c>
    </row>
    <row r="1138" spans="1:16" x14ac:dyDescent="0.2">
      <c r="A1138" s="116" t="str">
        <f t="shared" si="94"/>
        <v>Kathy Kay</v>
      </c>
      <c r="B1138" s="117">
        <v>42469</v>
      </c>
      <c r="C1138" t="s">
        <v>1753</v>
      </c>
      <c r="D1138" t="s">
        <v>433</v>
      </c>
      <c r="F1138" t="s">
        <v>1461</v>
      </c>
      <c r="G1138" t="s">
        <v>1714</v>
      </c>
      <c r="H1138" s="116">
        <f t="shared" si="89"/>
        <v>2</v>
      </c>
      <c r="I1138" t="s">
        <v>159</v>
      </c>
      <c r="J1138" t="s">
        <v>164</v>
      </c>
      <c r="M1138" t="s">
        <v>165</v>
      </c>
      <c r="N1138" t="s">
        <v>200</v>
      </c>
      <c r="O1138" s="116">
        <f t="shared" si="90"/>
        <v>2016</v>
      </c>
      <c r="P1138" s="116">
        <f t="shared" si="91"/>
        <v>4</v>
      </c>
    </row>
    <row r="1139" spans="1:16" x14ac:dyDescent="0.2">
      <c r="A1139" t="s">
        <v>102</v>
      </c>
      <c r="B1139" s="117">
        <v>42497</v>
      </c>
      <c r="C1139" t="s">
        <v>1746</v>
      </c>
      <c r="D1139" t="s">
        <v>1780</v>
      </c>
      <c r="F1139" t="s">
        <v>313</v>
      </c>
      <c r="G1139" t="s">
        <v>1714</v>
      </c>
      <c r="H1139" s="116">
        <f t="shared" si="89"/>
        <v>3</v>
      </c>
      <c r="N1139" t="s">
        <v>200</v>
      </c>
      <c r="O1139" s="116">
        <f t="shared" si="90"/>
        <v>2016</v>
      </c>
      <c r="P1139" s="116">
        <f t="shared" si="91"/>
        <v>5</v>
      </c>
    </row>
    <row r="1140" spans="1:16" x14ac:dyDescent="0.2">
      <c r="A1140" s="116" t="str">
        <f t="shared" ref="A1140:A1156" si="95">IF(I1140="",TRIM(J1140),CONCATENATE(TRIM(J1140)," ",TRIM(I1140)))</f>
        <v>Kathy Kay</v>
      </c>
      <c r="B1140" s="120">
        <v>41727</v>
      </c>
      <c r="C1140" s="116" t="s">
        <v>361</v>
      </c>
      <c r="D1140" s="116" t="s">
        <v>629</v>
      </c>
      <c r="E1140" s="116" t="s">
        <v>312</v>
      </c>
      <c r="F1140" s="116" t="s">
        <v>313</v>
      </c>
      <c r="G1140" s="116" t="s">
        <v>1133</v>
      </c>
      <c r="H1140" s="116">
        <f t="shared" si="89"/>
        <v>1</v>
      </c>
      <c r="I1140" s="116" t="s">
        <v>159</v>
      </c>
      <c r="J1140" s="116" t="s">
        <v>164</v>
      </c>
      <c r="K1140" s="116">
        <v>5</v>
      </c>
      <c r="L1140" s="116" t="s">
        <v>205</v>
      </c>
      <c r="M1140" s="116" t="s">
        <v>165</v>
      </c>
      <c r="N1140" s="116" t="s">
        <v>317</v>
      </c>
      <c r="O1140" s="116">
        <f t="shared" si="90"/>
        <v>2014</v>
      </c>
      <c r="P1140" s="116">
        <f t="shared" si="91"/>
        <v>3</v>
      </c>
    </row>
    <row r="1141" spans="1:16" x14ac:dyDescent="0.2">
      <c r="A1141" s="116" t="str">
        <f t="shared" si="95"/>
        <v>Kathy Kay</v>
      </c>
      <c r="B1141" s="120">
        <v>41741</v>
      </c>
      <c r="C1141" s="116" t="s">
        <v>367</v>
      </c>
      <c r="D1141" s="116" t="s">
        <v>368</v>
      </c>
      <c r="E1141" s="116" t="s">
        <v>721</v>
      </c>
      <c r="F1141" s="116" t="s">
        <v>722</v>
      </c>
      <c r="G1141" s="116" t="s">
        <v>1134</v>
      </c>
      <c r="H1141" s="116">
        <f t="shared" si="89"/>
        <v>1</v>
      </c>
      <c r="I1141" s="116" t="s">
        <v>159</v>
      </c>
      <c r="J1141" s="116" t="s">
        <v>164</v>
      </c>
      <c r="K1141" s="116">
        <v>5</v>
      </c>
      <c r="L1141" s="116" t="s">
        <v>205</v>
      </c>
      <c r="M1141" s="116" t="s">
        <v>165</v>
      </c>
      <c r="N1141" s="116" t="s">
        <v>317</v>
      </c>
      <c r="O1141" s="116">
        <f t="shared" si="90"/>
        <v>2014</v>
      </c>
      <c r="P1141" s="116">
        <f t="shared" si="91"/>
        <v>4</v>
      </c>
    </row>
    <row r="1142" spans="1:16" x14ac:dyDescent="0.2">
      <c r="A1142" s="116" t="str">
        <f t="shared" si="95"/>
        <v>Kathy Kay</v>
      </c>
      <c r="B1142" s="120">
        <v>42049</v>
      </c>
      <c r="C1142" s="116" t="s">
        <v>553</v>
      </c>
      <c r="D1142" s="116" t="s">
        <v>792</v>
      </c>
      <c r="E1142" s="116"/>
      <c r="F1142" s="116" t="s">
        <v>313</v>
      </c>
      <c r="G1142" s="116" t="s">
        <v>1135</v>
      </c>
      <c r="H1142" s="116">
        <f t="shared" si="89"/>
        <v>1</v>
      </c>
      <c r="I1142" s="116" t="s">
        <v>159</v>
      </c>
      <c r="J1142" s="116" t="s">
        <v>164</v>
      </c>
      <c r="K1142" s="116">
        <v>5</v>
      </c>
      <c r="L1142" s="116" t="s">
        <v>205</v>
      </c>
      <c r="M1142" s="116" t="s">
        <v>165</v>
      </c>
      <c r="N1142" s="116" t="s">
        <v>200</v>
      </c>
      <c r="O1142" s="116">
        <f t="shared" si="90"/>
        <v>2015</v>
      </c>
      <c r="P1142" s="116">
        <f t="shared" si="91"/>
        <v>2</v>
      </c>
    </row>
    <row r="1143" spans="1:16" x14ac:dyDescent="0.2">
      <c r="A1143" s="116" t="str">
        <f t="shared" si="95"/>
        <v>Kathy Kay</v>
      </c>
      <c r="B1143" s="120">
        <v>42147</v>
      </c>
      <c r="C1143" s="116" t="s">
        <v>537</v>
      </c>
      <c r="D1143" s="116" t="s">
        <v>538</v>
      </c>
      <c r="E1143" s="116" t="s">
        <v>312</v>
      </c>
      <c r="F1143" s="116" t="s">
        <v>539</v>
      </c>
      <c r="G1143" s="116" t="s">
        <v>1135</v>
      </c>
      <c r="H1143" s="116">
        <f t="shared" si="89"/>
        <v>2</v>
      </c>
      <c r="I1143" s="116" t="s">
        <v>159</v>
      </c>
      <c r="J1143" s="116" t="s">
        <v>164</v>
      </c>
      <c r="K1143" s="116">
        <v>5</v>
      </c>
      <c r="L1143" s="116" t="s">
        <v>205</v>
      </c>
      <c r="M1143" s="116" t="s">
        <v>165</v>
      </c>
      <c r="N1143" s="116" t="s">
        <v>200</v>
      </c>
      <c r="O1143" s="116">
        <f t="shared" si="90"/>
        <v>2015</v>
      </c>
      <c r="P1143" s="116">
        <f t="shared" si="91"/>
        <v>5</v>
      </c>
    </row>
    <row r="1144" spans="1:16" x14ac:dyDescent="0.2">
      <c r="A1144" s="116" t="str">
        <f t="shared" si="95"/>
        <v>Kathy Kay</v>
      </c>
      <c r="B1144" s="120">
        <v>41944</v>
      </c>
      <c r="C1144" s="116" t="s">
        <v>310</v>
      </c>
      <c r="D1144" s="116" t="s">
        <v>527</v>
      </c>
      <c r="E1144" s="116" t="s">
        <v>528</v>
      </c>
      <c r="F1144" s="116" t="s">
        <v>529</v>
      </c>
      <c r="G1144" s="116" t="s">
        <v>1136</v>
      </c>
      <c r="H1144" s="116">
        <f t="shared" si="89"/>
        <v>1</v>
      </c>
      <c r="I1144" s="116" t="s">
        <v>159</v>
      </c>
      <c r="J1144" s="116" t="s">
        <v>164</v>
      </c>
      <c r="K1144" s="116">
        <v>5</v>
      </c>
      <c r="L1144" s="116" t="s">
        <v>205</v>
      </c>
      <c r="M1144" s="116" t="s">
        <v>165</v>
      </c>
      <c r="N1144" s="116" t="s">
        <v>317</v>
      </c>
      <c r="O1144" s="116">
        <f t="shared" si="90"/>
        <v>2014</v>
      </c>
      <c r="P1144" s="116">
        <f t="shared" si="91"/>
        <v>11</v>
      </c>
    </row>
    <row r="1145" spans="1:16" x14ac:dyDescent="0.2">
      <c r="A1145" s="116" t="str">
        <f t="shared" si="95"/>
        <v>Kathy Kay</v>
      </c>
      <c r="B1145" s="117">
        <v>42273</v>
      </c>
      <c r="C1145" t="s">
        <v>476</v>
      </c>
      <c r="D1145" t="s">
        <v>1562</v>
      </c>
      <c r="F1145" t="s">
        <v>446</v>
      </c>
      <c r="G1145" t="s">
        <v>1577</v>
      </c>
      <c r="H1145" s="116">
        <f t="shared" si="89"/>
        <v>1</v>
      </c>
      <c r="I1145" t="s">
        <v>159</v>
      </c>
      <c r="J1145" t="s">
        <v>164</v>
      </c>
      <c r="M1145" t="s">
        <v>165</v>
      </c>
      <c r="N1145" t="s">
        <v>200</v>
      </c>
      <c r="O1145" s="116">
        <f t="shared" si="90"/>
        <v>2015</v>
      </c>
      <c r="P1145" s="116">
        <f t="shared" si="91"/>
        <v>9</v>
      </c>
    </row>
    <row r="1146" spans="1:16" x14ac:dyDescent="0.2">
      <c r="A1146" s="116" t="str">
        <f t="shared" si="95"/>
        <v>Kathy Kay</v>
      </c>
      <c r="B1146" s="117">
        <v>42387</v>
      </c>
      <c r="C1146" t="s">
        <v>532</v>
      </c>
      <c r="D1146" t="s">
        <v>1679</v>
      </c>
      <c r="F1146" t="s">
        <v>313</v>
      </c>
      <c r="G1146" t="s">
        <v>1690</v>
      </c>
      <c r="H1146" s="116">
        <f t="shared" si="89"/>
        <v>2</v>
      </c>
      <c r="I1146" t="s">
        <v>159</v>
      </c>
      <c r="J1146" t="s">
        <v>164</v>
      </c>
      <c r="O1146" s="116">
        <f t="shared" si="90"/>
        <v>2016</v>
      </c>
      <c r="P1146" s="116">
        <f t="shared" si="91"/>
        <v>1</v>
      </c>
    </row>
    <row r="1147" spans="1:16" x14ac:dyDescent="0.2">
      <c r="A1147" s="116" t="str">
        <f t="shared" si="95"/>
        <v>Kathy Kay</v>
      </c>
      <c r="B1147" s="117">
        <v>42406</v>
      </c>
      <c r="C1147" t="s">
        <v>310</v>
      </c>
      <c r="D1147" t="s">
        <v>1687</v>
      </c>
      <c r="E1147" t="s">
        <v>1655</v>
      </c>
      <c r="F1147" t="s">
        <v>1656</v>
      </c>
      <c r="G1147" t="s">
        <v>1577</v>
      </c>
      <c r="H1147" s="116">
        <f t="shared" si="89"/>
        <v>3</v>
      </c>
      <c r="I1147" t="s">
        <v>159</v>
      </c>
      <c r="J1147" t="s">
        <v>164</v>
      </c>
      <c r="K1147" t="s">
        <v>1685</v>
      </c>
      <c r="L1147" t="s">
        <v>205</v>
      </c>
      <c r="M1147" t="s">
        <v>165</v>
      </c>
      <c r="N1147" t="s">
        <v>200</v>
      </c>
      <c r="O1147" s="116">
        <f t="shared" si="90"/>
        <v>2016</v>
      </c>
      <c r="P1147" s="116">
        <f t="shared" si="91"/>
        <v>2</v>
      </c>
    </row>
    <row r="1148" spans="1:16" x14ac:dyDescent="0.2">
      <c r="A1148" s="116" t="str">
        <f t="shared" si="95"/>
        <v>Kathy Kay</v>
      </c>
      <c r="B1148" s="117">
        <v>42420</v>
      </c>
      <c r="C1148" t="s">
        <v>410</v>
      </c>
      <c r="D1148" t="s">
        <v>940</v>
      </c>
      <c r="F1148" t="s">
        <v>313</v>
      </c>
      <c r="G1148" t="s">
        <v>1736</v>
      </c>
      <c r="H1148" s="116">
        <f t="shared" si="89"/>
        <v>1</v>
      </c>
      <c r="I1148" t="s">
        <v>159</v>
      </c>
      <c r="J1148" t="s">
        <v>164</v>
      </c>
      <c r="M1148" t="s">
        <v>165</v>
      </c>
      <c r="N1148" t="s">
        <v>200</v>
      </c>
      <c r="O1148" s="116">
        <f t="shared" si="90"/>
        <v>2016</v>
      </c>
      <c r="P1148" s="116">
        <f t="shared" si="91"/>
        <v>2</v>
      </c>
    </row>
    <row r="1149" spans="1:16" x14ac:dyDescent="0.2">
      <c r="A1149" s="116" t="str">
        <f t="shared" si="95"/>
        <v>Kathy Kay</v>
      </c>
      <c r="B1149" s="117">
        <v>42406</v>
      </c>
      <c r="C1149" t="s">
        <v>310</v>
      </c>
      <c r="D1149" t="s">
        <v>1658</v>
      </c>
      <c r="E1149" t="s">
        <v>1655</v>
      </c>
      <c r="F1149" t="s">
        <v>1656</v>
      </c>
      <c r="G1149" t="s">
        <v>1691</v>
      </c>
      <c r="H1149" s="116">
        <f t="shared" si="89"/>
        <v>1</v>
      </c>
      <c r="I1149" t="s">
        <v>159</v>
      </c>
      <c r="J1149" t="s">
        <v>164</v>
      </c>
      <c r="K1149" t="s">
        <v>1685</v>
      </c>
      <c r="L1149" t="s">
        <v>205</v>
      </c>
      <c r="M1149" t="s">
        <v>165</v>
      </c>
      <c r="N1149" t="s">
        <v>200</v>
      </c>
      <c r="O1149" s="116">
        <f t="shared" si="90"/>
        <v>2016</v>
      </c>
      <c r="P1149" s="116">
        <f t="shared" si="91"/>
        <v>2</v>
      </c>
    </row>
    <row r="1150" spans="1:16" x14ac:dyDescent="0.2">
      <c r="A1150" s="116" t="str">
        <f t="shared" si="95"/>
        <v>Kathy Kay</v>
      </c>
      <c r="B1150" s="120">
        <v>41601</v>
      </c>
      <c r="C1150" s="116" t="s">
        <v>701</v>
      </c>
      <c r="D1150" s="116" t="s">
        <v>664</v>
      </c>
      <c r="E1150" s="116"/>
      <c r="F1150" s="116" t="s">
        <v>930</v>
      </c>
      <c r="G1150" s="116" t="s">
        <v>1137</v>
      </c>
      <c r="H1150" s="116">
        <f t="shared" si="89"/>
        <v>1</v>
      </c>
      <c r="I1150" s="116"/>
      <c r="J1150" s="116" t="s">
        <v>102</v>
      </c>
      <c r="K1150" s="116"/>
      <c r="L1150" s="116"/>
      <c r="M1150" s="116" t="s">
        <v>165</v>
      </c>
      <c r="N1150" s="116" t="s">
        <v>317</v>
      </c>
      <c r="O1150" s="116">
        <f t="shared" si="90"/>
        <v>2013</v>
      </c>
      <c r="P1150" s="116">
        <f t="shared" si="91"/>
        <v>11</v>
      </c>
    </row>
    <row r="1151" spans="1:16" x14ac:dyDescent="0.2">
      <c r="A1151" s="116" t="str">
        <f t="shared" si="95"/>
        <v>Kathy Kay</v>
      </c>
      <c r="B1151" s="120">
        <v>41524</v>
      </c>
      <c r="C1151" s="116" t="s">
        <v>490</v>
      </c>
      <c r="D1151" s="116" t="s">
        <v>491</v>
      </c>
      <c r="E1151" s="116"/>
      <c r="F1151" s="116" t="s">
        <v>313</v>
      </c>
      <c r="G1151" s="116" t="s">
        <v>1138</v>
      </c>
      <c r="H1151" s="116">
        <f t="shared" si="89"/>
        <v>1</v>
      </c>
      <c r="I1151" s="116" t="s">
        <v>159</v>
      </c>
      <c r="J1151" s="116" t="s">
        <v>164</v>
      </c>
      <c r="K1151" s="116"/>
      <c r="L1151" s="116"/>
      <c r="M1151" s="116"/>
      <c r="N1151" s="116" t="s">
        <v>317</v>
      </c>
      <c r="O1151" s="116">
        <f t="shared" si="90"/>
        <v>2013</v>
      </c>
      <c r="P1151" s="116">
        <f t="shared" si="91"/>
        <v>9</v>
      </c>
    </row>
    <row r="1152" spans="1:16" x14ac:dyDescent="0.2">
      <c r="A1152" s="116" t="str">
        <f t="shared" si="95"/>
        <v>Kathy Kay</v>
      </c>
      <c r="B1152" s="117">
        <v>42434</v>
      </c>
      <c r="C1152" s="116" t="s">
        <v>524</v>
      </c>
      <c r="D1152" t="s">
        <v>1713</v>
      </c>
      <c r="F1152" t="s">
        <v>1705</v>
      </c>
      <c r="G1152" t="s">
        <v>1715</v>
      </c>
      <c r="H1152" s="116">
        <f t="shared" si="89"/>
        <v>1</v>
      </c>
      <c r="I1152" t="s">
        <v>159</v>
      </c>
      <c r="J1152" t="s">
        <v>164</v>
      </c>
      <c r="M1152" t="s">
        <v>165</v>
      </c>
      <c r="N1152" t="s">
        <v>200</v>
      </c>
      <c r="O1152" s="116">
        <f t="shared" si="90"/>
        <v>2016</v>
      </c>
      <c r="P1152" s="116">
        <f t="shared" si="91"/>
        <v>3</v>
      </c>
    </row>
    <row r="1153" spans="1:16" x14ac:dyDescent="0.2">
      <c r="A1153" s="116" t="str">
        <f t="shared" si="95"/>
        <v>Kathy Kay</v>
      </c>
      <c r="B1153" s="117">
        <v>42456</v>
      </c>
      <c r="C1153" t="s">
        <v>340</v>
      </c>
      <c r="D1153" t="s">
        <v>1732</v>
      </c>
      <c r="F1153" t="s">
        <v>313</v>
      </c>
      <c r="G1153" t="s">
        <v>1715</v>
      </c>
      <c r="H1153" s="116">
        <f t="shared" si="89"/>
        <v>2</v>
      </c>
      <c r="I1153" t="s">
        <v>159</v>
      </c>
      <c r="J1153" t="s">
        <v>164</v>
      </c>
      <c r="M1153" t="s">
        <v>165</v>
      </c>
      <c r="N1153" t="s">
        <v>200</v>
      </c>
      <c r="O1153" s="116">
        <f t="shared" si="90"/>
        <v>2016</v>
      </c>
      <c r="P1153" s="116">
        <f t="shared" si="91"/>
        <v>3</v>
      </c>
    </row>
    <row r="1154" spans="1:16" x14ac:dyDescent="0.2">
      <c r="A1154" s="116" t="str">
        <f t="shared" si="95"/>
        <v>Kathy Kay</v>
      </c>
      <c r="B1154" s="117">
        <v>42574</v>
      </c>
      <c r="C1154" t="s">
        <v>562</v>
      </c>
      <c r="D1154" t="s">
        <v>1914</v>
      </c>
      <c r="E1154" t="s">
        <v>312</v>
      </c>
      <c r="F1154" t="s">
        <v>313</v>
      </c>
      <c r="G1154" t="s">
        <v>1715</v>
      </c>
      <c r="H1154" s="116">
        <f t="shared" ref="H1154:H1217" si="96">IF(TRIM(G1154)=TRIM(G1153),H1153+1,1)</f>
        <v>3</v>
      </c>
      <c r="I1154" t="s">
        <v>159</v>
      </c>
      <c r="J1154" t="s">
        <v>164</v>
      </c>
      <c r="M1154" t="s">
        <v>165</v>
      </c>
      <c r="N1154" t="s">
        <v>200</v>
      </c>
      <c r="O1154" s="116">
        <f t="shared" ref="O1154:O1217" si="97">YEAR(B1154)</f>
        <v>2016</v>
      </c>
      <c r="P1154" s="116">
        <f t="shared" ref="P1154:P1217" si="98">MONTH(B1154)</f>
        <v>7</v>
      </c>
    </row>
    <row r="1155" spans="1:16" x14ac:dyDescent="0.2">
      <c r="A1155" s="116" t="str">
        <f t="shared" si="95"/>
        <v>Kathy Kay</v>
      </c>
      <c r="B1155" s="120">
        <v>42070</v>
      </c>
      <c r="C1155" s="116" t="s">
        <v>429</v>
      </c>
      <c r="D1155" s="116" t="s">
        <v>430</v>
      </c>
      <c r="E1155" s="116" t="s">
        <v>431</v>
      </c>
      <c r="F1155" s="116" t="s">
        <v>313</v>
      </c>
      <c r="G1155" s="116" t="s">
        <v>1139</v>
      </c>
      <c r="H1155" s="116">
        <f t="shared" si="96"/>
        <v>1</v>
      </c>
      <c r="I1155" s="116" t="s">
        <v>159</v>
      </c>
      <c r="J1155" s="116" t="s">
        <v>164</v>
      </c>
      <c r="K1155" s="116">
        <v>5</v>
      </c>
      <c r="L1155" s="116" t="s">
        <v>205</v>
      </c>
      <c r="M1155" s="116" t="s">
        <v>165</v>
      </c>
      <c r="N1155" s="116" t="s">
        <v>200</v>
      </c>
      <c r="O1155" s="116">
        <f t="shared" si="97"/>
        <v>2015</v>
      </c>
      <c r="P1155" s="116">
        <f t="shared" si="98"/>
        <v>3</v>
      </c>
    </row>
    <row r="1156" spans="1:16" x14ac:dyDescent="0.2">
      <c r="A1156" s="116" t="str">
        <f t="shared" si="95"/>
        <v>Kathy Kay</v>
      </c>
      <c r="B1156" s="120">
        <v>41671</v>
      </c>
      <c r="C1156" s="116" t="s">
        <v>331</v>
      </c>
      <c r="D1156" s="116" t="s">
        <v>1140</v>
      </c>
      <c r="E1156" s="116" t="s">
        <v>384</v>
      </c>
      <c r="F1156" s="116" t="s">
        <v>385</v>
      </c>
      <c r="G1156" s="116" t="s">
        <v>1141</v>
      </c>
      <c r="H1156" s="116">
        <f t="shared" si="96"/>
        <v>1</v>
      </c>
      <c r="I1156" s="116" t="s">
        <v>159</v>
      </c>
      <c r="J1156" s="116" t="s">
        <v>164</v>
      </c>
      <c r="K1156" s="116">
        <v>5</v>
      </c>
      <c r="L1156" s="116"/>
      <c r="M1156" s="116" t="s">
        <v>165</v>
      </c>
      <c r="N1156" s="116" t="s">
        <v>317</v>
      </c>
      <c r="O1156" s="116">
        <f t="shared" si="97"/>
        <v>2014</v>
      </c>
      <c r="P1156" s="116">
        <f t="shared" si="98"/>
        <v>2</v>
      </c>
    </row>
    <row r="1157" spans="1:16" x14ac:dyDescent="0.2">
      <c r="A1157" t="s">
        <v>102</v>
      </c>
      <c r="B1157" s="117">
        <v>42627</v>
      </c>
      <c r="C1157" t="s">
        <v>1983</v>
      </c>
      <c r="D1157" t="s">
        <v>1984</v>
      </c>
      <c r="F1157" t="s">
        <v>1989</v>
      </c>
      <c r="G1157" t="s">
        <v>1990</v>
      </c>
      <c r="H1157" s="116">
        <f t="shared" si="96"/>
        <v>1</v>
      </c>
      <c r="O1157" s="116">
        <f t="shared" si="97"/>
        <v>2016</v>
      </c>
      <c r="P1157" s="116">
        <f t="shared" si="98"/>
        <v>9</v>
      </c>
    </row>
    <row r="1158" spans="1:16" x14ac:dyDescent="0.2">
      <c r="A1158" t="s">
        <v>102</v>
      </c>
      <c r="B1158" s="117">
        <v>42627</v>
      </c>
      <c r="C1158" t="s">
        <v>1983</v>
      </c>
      <c r="D1158" t="s">
        <v>1984</v>
      </c>
      <c r="F1158" t="s">
        <v>1985</v>
      </c>
      <c r="G1158" t="s">
        <v>1990</v>
      </c>
      <c r="H1158" s="116">
        <f t="shared" si="96"/>
        <v>2</v>
      </c>
      <c r="O1158" s="116">
        <f t="shared" si="97"/>
        <v>2016</v>
      </c>
      <c r="P1158" s="116">
        <f t="shared" si="98"/>
        <v>9</v>
      </c>
    </row>
    <row r="1159" spans="1:16" x14ac:dyDescent="0.2">
      <c r="A1159" s="116" t="str">
        <f t="shared" ref="A1159:A1174" si="99">IF(I1159="",TRIM(J1159),CONCATENATE(TRIM(J1159)," ",TRIM(I1159)))</f>
        <v>Kathy Kay</v>
      </c>
      <c r="B1159" s="120">
        <v>41916</v>
      </c>
      <c r="C1159" s="116" t="s">
        <v>535</v>
      </c>
      <c r="D1159" s="116" t="s">
        <v>627</v>
      </c>
      <c r="E1159" s="116"/>
      <c r="F1159" s="116" t="s">
        <v>313</v>
      </c>
      <c r="G1159" s="116" t="s">
        <v>1142</v>
      </c>
      <c r="H1159" s="116">
        <f t="shared" si="96"/>
        <v>1</v>
      </c>
      <c r="I1159" s="116" t="s">
        <v>159</v>
      </c>
      <c r="J1159" s="116" t="s">
        <v>164</v>
      </c>
      <c r="K1159" s="116"/>
      <c r="L1159" s="116" t="s">
        <v>205</v>
      </c>
      <c r="M1159" s="116" t="s">
        <v>165</v>
      </c>
      <c r="N1159" s="116" t="s">
        <v>317</v>
      </c>
      <c r="O1159" s="116">
        <f t="shared" si="97"/>
        <v>2014</v>
      </c>
      <c r="P1159" s="116">
        <f t="shared" si="98"/>
        <v>10</v>
      </c>
    </row>
    <row r="1160" spans="1:16" x14ac:dyDescent="0.2">
      <c r="A1160" s="116" t="str">
        <f t="shared" si="99"/>
        <v>Kathy Kay</v>
      </c>
      <c r="B1160" s="120">
        <v>41503</v>
      </c>
      <c r="C1160" s="116" t="s">
        <v>480</v>
      </c>
      <c r="D1160" s="116" t="s">
        <v>481</v>
      </c>
      <c r="E1160" s="116"/>
      <c r="F1160" s="116" t="s">
        <v>313</v>
      </c>
      <c r="G1160" s="116" t="s">
        <v>1143</v>
      </c>
      <c r="H1160" s="116">
        <f t="shared" si="96"/>
        <v>1</v>
      </c>
      <c r="I1160" s="116" t="s">
        <v>159</v>
      </c>
      <c r="J1160" s="116" t="s">
        <v>164</v>
      </c>
      <c r="K1160" s="116"/>
      <c r="L1160" s="116"/>
      <c r="M1160" s="116"/>
      <c r="N1160" s="116" t="s">
        <v>317</v>
      </c>
      <c r="O1160" s="116">
        <f t="shared" si="97"/>
        <v>2013</v>
      </c>
      <c r="P1160" s="116">
        <f t="shared" si="98"/>
        <v>8</v>
      </c>
    </row>
    <row r="1161" spans="1:16" x14ac:dyDescent="0.2">
      <c r="A1161" s="116" t="str">
        <f t="shared" si="99"/>
        <v>Kathy Kay</v>
      </c>
      <c r="B1161" s="117">
        <v>42623</v>
      </c>
      <c r="C1161" t="s">
        <v>1969</v>
      </c>
      <c r="D1161" t="s">
        <v>1975</v>
      </c>
      <c r="F1161" t="s">
        <v>1971</v>
      </c>
      <c r="G1161" t="s">
        <v>1943</v>
      </c>
      <c r="H1161" s="116">
        <f t="shared" si="96"/>
        <v>1</v>
      </c>
      <c r="I1161" t="s">
        <v>159</v>
      </c>
      <c r="J1161" t="s">
        <v>164</v>
      </c>
      <c r="M1161" t="s">
        <v>165</v>
      </c>
      <c r="N1161" t="s">
        <v>200</v>
      </c>
      <c r="O1161" s="116">
        <f t="shared" si="97"/>
        <v>2016</v>
      </c>
      <c r="P1161" s="116">
        <f t="shared" si="98"/>
        <v>9</v>
      </c>
    </row>
    <row r="1162" spans="1:16" x14ac:dyDescent="0.2">
      <c r="A1162" s="116" t="str">
        <f t="shared" si="99"/>
        <v>Kathy Kay</v>
      </c>
      <c r="B1162" s="120">
        <v>41524</v>
      </c>
      <c r="C1162" s="116" t="s">
        <v>490</v>
      </c>
      <c r="D1162" s="116" t="s">
        <v>491</v>
      </c>
      <c r="E1162" s="116"/>
      <c r="F1162" s="116" t="s">
        <v>313</v>
      </c>
      <c r="G1162" s="116" t="s">
        <v>1144</v>
      </c>
      <c r="H1162" s="116">
        <f t="shared" si="96"/>
        <v>1</v>
      </c>
      <c r="I1162" s="116" t="s">
        <v>159</v>
      </c>
      <c r="J1162" s="116" t="s">
        <v>164</v>
      </c>
      <c r="K1162" s="116"/>
      <c r="L1162" s="116"/>
      <c r="M1162" s="116"/>
      <c r="N1162" s="116" t="s">
        <v>317</v>
      </c>
      <c r="O1162" s="116">
        <f t="shared" si="97"/>
        <v>2013</v>
      </c>
      <c r="P1162" s="116">
        <f t="shared" si="98"/>
        <v>9</v>
      </c>
    </row>
    <row r="1163" spans="1:16" x14ac:dyDescent="0.2">
      <c r="A1163" s="116" t="str">
        <f t="shared" si="99"/>
        <v>Kathy Kay</v>
      </c>
      <c r="B1163" s="120">
        <v>42105</v>
      </c>
      <c r="C1163" s="116" t="s">
        <v>513</v>
      </c>
      <c r="D1163" s="116" t="s">
        <v>819</v>
      </c>
      <c r="E1163" s="116"/>
      <c r="F1163" s="116" t="s">
        <v>313</v>
      </c>
      <c r="G1163" s="116" t="s">
        <v>1145</v>
      </c>
      <c r="H1163" s="116">
        <f t="shared" si="96"/>
        <v>1</v>
      </c>
      <c r="I1163" s="116" t="s">
        <v>159</v>
      </c>
      <c r="J1163" s="116" t="s">
        <v>164</v>
      </c>
      <c r="K1163" s="116">
        <v>5</v>
      </c>
      <c r="L1163" s="116" t="s">
        <v>205</v>
      </c>
      <c r="M1163" s="116"/>
      <c r="N1163" s="116" t="s">
        <v>200</v>
      </c>
      <c r="O1163" s="116">
        <f t="shared" si="97"/>
        <v>2015</v>
      </c>
      <c r="P1163" s="116">
        <f t="shared" si="98"/>
        <v>4</v>
      </c>
    </row>
    <row r="1164" spans="1:16" x14ac:dyDescent="0.2">
      <c r="A1164" s="116" t="str">
        <f t="shared" si="99"/>
        <v>Kathy Kay</v>
      </c>
      <c r="B1164" s="120">
        <v>41923</v>
      </c>
      <c r="C1164" s="116" t="s">
        <v>687</v>
      </c>
      <c r="D1164" s="116" t="s">
        <v>1146</v>
      </c>
      <c r="E1164" s="116" t="s">
        <v>312</v>
      </c>
      <c r="F1164" s="116" t="s">
        <v>313</v>
      </c>
      <c r="G1164" s="116" t="s">
        <v>1147</v>
      </c>
      <c r="H1164" s="116">
        <f t="shared" si="96"/>
        <v>1</v>
      </c>
      <c r="I1164" s="116" t="s">
        <v>159</v>
      </c>
      <c r="J1164" s="116" t="s">
        <v>164</v>
      </c>
      <c r="K1164" s="116">
        <v>5</v>
      </c>
      <c r="L1164" s="116" t="s">
        <v>205</v>
      </c>
      <c r="M1164" s="116" t="s">
        <v>165</v>
      </c>
      <c r="N1164" s="116" t="s">
        <v>317</v>
      </c>
      <c r="O1164" s="116">
        <f t="shared" si="97"/>
        <v>2014</v>
      </c>
      <c r="P1164" s="116">
        <f t="shared" si="98"/>
        <v>10</v>
      </c>
    </row>
    <row r="1165" spans="1:16" x14ac:dyDescent="0.2">
      <c r="A1165" s="116" t="str">
        <f t="shared" si="99"/>
        <v>Kathy Kay</v>
      </c>
      <c r="B1165" s="120">
        <v>41965</v>
      </c>
      <c r="C1165" s="116" t="s">
        <v>520</v>
      </c>
      <c r="D1165" s="116" t="s">
        <v>781</v>
      </c>
      <c r="E1165" s="116" t="s">
        <v>313</v>
      </c>
      <c r="F1165" s="116" t="s">
        <v>313</v>
      </c>
      <c r="G1165" s="116" t="s">
        <v>1148</v>
      </c>
      <c r="H1165" s="116">
        <f t="shared" si="96"/>
        <v>1</v>
      </c>
      <c r="I1165" s="116" t="s">
        <v>159</v>
      </c>
      <c r="J1165" s="116" t="s">
        <v>164</v>
      </c>
      <c r="K1165" s="116">
        <v>5</v>
      </c>
      <c r="L1165" s="116" t="s">
        <v>205</v>
      </c>
      <c r="M1165" s="116" t="s">
        <v>165</v>
      </c>
      <c r="N1165" s="116" t="s">
        <v>317</v>
      </c>
      <c r="O1165" s="116">
        <f t="shared" si="97"/>
        <v>2014</v>
      </c>
      <c r="P1165" s="116">
        <f t="shared" si="98"/>
        <v>11</v>
      </c>
    </row>
    <row r="1166" spans="1:16" x14ac:dyDescent="0.2">
      <c r="A1166" s="116" t="str">
        <f t="shared" si="99"/>
        <v>Kathy Kay</v>
      </c>
      <c r="B1166" s="120">
        <v>42049</v>
      </c>
      <c r="C1166" s="116" t="s">
        <v>553</v>
      </c>
      <c r="D1166" s="116" t="s">
        <v>603</v>
      </c>
      <c r="E1166" s="116"/>
      <c r="F1166" s="116" t="s">
        <v>313</v>
      </c>
      <c r="G1166" s="116" t="s">
        <v>1148</v>
      </c>
      <c r="H1166" s="116">
        <f t="shared" si="96"/>
        <v>2</v>
      </c>
      <c r="I1166" s="116" t="s">
        <v>159</v>
      </c>
      <c r="J1166" s="116" t="s">
        <v>164</v>
      </c>
      <c r="K1166" s="116">
        <v>5</v>
      </c>
      <c r="L1166" s="116" t="s">
        <v>205</v>
      </c>
      <c r="M1166" s="116" t="s">
        <v>165</v>
      </c>
      <c r="N1166" s="116" t="s">
        <v>200</v>
      </c>
      <c r="O1166" s="116">
        <f t="shared" si="97"/>
        <v>2015</v>
      </c>
      <c r="P1166" s="116">
        <f t="shared" si="98"/>
        <v>2</v>
      </c>
    </row>
    <row r="1167" spans="1:16" x14ac:dyDescent="0.2">
      <c r="A1167" s="116" t="str">
        <f t="shared" si="99"/>
        <v>Kathy Kay</v>
      </c>
      <c r="B1167" s="117">
        <v>42539</v>
      </c>
      <c r="C1167" t="s">
        <v>1919</v>
      </c>
      <c r="D1167" t="s">
        <v>1922</v>
      </c>
      <c r="F1167" t="s">
        <v>343</v>
      </c>
      <c r="G1167" t="s">
        <v>1923</v>
      </c>
      <c r="H1167" s="116">
        <f t="shared" si="96"/>
        <v>1</v>
      </c>
      <c r="I1167" t="s">
        <v>159</v>
      </c>
      <c r="J1167" t="s">
        <v>164</v>
      </c>
      <c r="M1167" t="s">
        <v>165</v>
      </c>
      <c r="N1167" t="s">
        <v>200</v>
      </c>
      <c r="O1167" s="116">
        <f t="shared" si="97"/>
        <v>2016</v>
      </c>
      <c r="P1167" s="116">
        <f t="shared" si="98"/>
        <v>6</v>
      </c>
    </row>
    <row r="1168" spans="1:16" x14ac:dyDescent="0.2">
      <c r="A1168" s="116" t="str">
        <f t="shared" si="99"/>
        <v>Kathy Kay</v>
      </c>
      <c r="B1168" s="120">
        <v>41741</v>
      </c>
      <c r="C1168" s="116" t="s">
        <v>367</v>
      </c>
      <c r="D1168" s="116" t="s">
        <v>368</v>
      </c>
      <c r="E1168" s="116" t="s">
        <v>369</v>
      </c>
      <c r="F1168" s="116" t="s">
        <v>370</v>
      </c>
      <c r="G1168" s="116" t="s">
        <v>1149</v>
      </c>
      <c r="H1168" s="116">
        <f t="shared" si="96"/>
        <v>1</v>
      </c>
      <c r="I1168" s="116" t="s">
        <v>159</v>
      </c>
      <c r="J1168" s="116" t="s">
        <v>164</v>
      </c>
      <c r="K1168" s="116">
        <v>5</v>
      </c>
      <c r="L1168" s="116" t="s">
        <v>205</v>
      </c>
      <c r="M1168" s="116" t="s">
        <v>165</v>
      </c>
      <c r="N1168" s="116" t="s">
        <v>317</v>
      </c>
      <c r="O1168" s="116">
        <f t="shared" si="97"/>
        <v>2014</v>
      </c>
      <c r="P1168" s="116">
        <f t="shared" si="98"/>
        <v>4</v>
      </c>
    </row>
    <row r="1169" spans="1:16" x14ac:dyDescent="0.2">
      <c r="A1169" s="116" t="str">
        <f t="shared" si="99"/>
        <v>Kathy Kay</v>
      </c>
      <c r="B1169" s="120">
        <v>41671</v>
      </c>
      <c r="C1169" s="116" t="s">
        <v>331</v>
      </c>
      <c r="D1169" s="116" t="s">
        <v>842</v>
      </c>
      <c r="E1169" s="116" t="s">
        <v>333</v>
      </c>
      <c r="F1169" s="116" t="s">
        <v>334</v>
      </c>
      <c r="G1169" s="116" t="s">
        <v>1150</v>
      </c>
      <c r="H1169" s="116">
        <f t="shared" si="96"/>
        <v>1</v>
      </c>
      <c r="I1169" s="116" t="s">
        <v>159</v>
      </c>
      <c r="J1169" s="116" t="s">
        <v>164</v>
      </c>
      <c r="K1169" s="116">
        <v>5</v>
      </c>
      <c r="L1169" s="116"/>
      <c r="M1169" s="116" t="s">
        <v>165</v>
      </c>
      <c r="N1169" s="116" t="s">
        <v>317</v>
      </c>
      <c r="O1169" s="116">
        <f t="shared" si="97"/>
        <v>2014</v>
      </c>
      <c r="P1169" s="116">
        <f t="shared" si="98"/>
        <v>2</v>
      </c>
    </row>
    <row r="1170" spans="1:16" x14ac:dyDescent="0.2">
      <c r="A1170" s="116" t="str">
        <f t="shared" si="99"/>
        <v>Kathy Kay</v>
      </c>
      <c r="B1170" s="120">
        <v>41923</v>
      </c>
      <c r="C1170" s="116" t="s">
        <v>687</v>
      </c>
      <c r="D1170" s="116" t="s">
        <v>1146</v>
      </c>
      <c r="E1170" s="116" t="s">
        <v>312</v>
      </c>
      <c r="F1170" s="116" t="s">
        <v>313</v>
      </c>
      <c r="G1170" s="116" t="s">
        <v>1150</v>
      </c>
      <c r="H1170" s="116">
        <f t="shared" si="96"/>
        <v>2</v>
      </c>
      <c r="I1170" s="116" t="s">
        <v>159</v>
      </c>
      <c r="J1170" s="116" t="s">
        <v>164</v>
      </c>
      <c r="K1170" s="116">
        <v>5</v>
      </c>
      <c r="L1170" s="116" t="s">
        <v>205</v>
      </c>
      <c r="M1170" s="116" t="s">
        <v>165</v>
      </c>
      <c r="N1170" s="116" t="s">
        <v>317</v>
      </c>
      <c r="O1170" s="116">
        <f t="shared" si="97"/>
        <v>2014</v>
      </c>
      <c r="P1170" s="116">
        <f t="shared" si="98"/>
        <v>10</v>
      </c>
    </row>
    <row r="1171" spans="1:16" x14ac:dyDescent="0.2">
      <c r="A1171" s="116" t="str">
        <f t="shared" si="99"/>
        <v>Kathy Kay</v>
      </c>
      <c r="B1171" s="120">
        <v>41825</v>
      </c>
      <c r="C1171" s="116" t="s">
        <v>320</v>
      </c>
      <c r="D1171" s="116" t="s">
        <v>448</v>
      </c>
      <c r="E1171" s="116" t="s">
        <v>312</v>
      </c>
      <c r="F1171" s="116" t="s">
        <v>313</v>
      </c>
      <c r="G1171" s="116" t="s">
        <v>1151</v>
      </c>
      <c r="H1171" s="116">
        <f t="shared" si="96"/>
        <v>1</v>
      </c>
      <c r="I1171" s="116" t="s">
        <v>159</v>
      </c>
      <c r="J1171" s="116" t="s">
        <v>164</v>
      </c>
      <c r="K1171" s="116">
        <v>5</v>
      </c>
      <c r="L1171" s="116" t="s">
        <v>205</v>
      </c>
      <c r="M1171" s="116" t="s">
        <v>165</v>
      </c>
      <c r="N1171" s="116" t="s">
        <v>317</v>
      </c>
      <c r="O1171" s="116">
        <f t="shared" si="97"/>
        <v>2014</v>
      </c>
      <c r="P1171" s="116">
        <f t="shared" si="98"/>
        <v>7</v>
      </c>
    </row>
    <row r="1172" spans="1:16" x14ac:dyDescent="0.2">
      <c r="A1172" s="116" t="str">
        <f t="shared" si="99"/>
        <v>Kathy Kay</v>
      </c>
      <c r="B1172" s="120">
        <v>41610</v>
      </c>
      <c r="C1172" s="116" t="s">
        <v>507</v>
      </c>
      <c r="D1172" s="116" t="s">
        <v>1152</v>
      </c>
      <c r="E1172" s="116"/>
      <c r="F1172" s="116" t="s">
        <v>313</v>
      </c>
      <c r="G1172" s="116" t="s">
        <v>1153</v>
      </c>
      <c r="H1172" s="116">
        <f t="shared" si="96"/>
        <v>1</v>
      </c>
      <c r="I1172" s="116" t="s">
        <v>159</v>
      </c>
      <c r="J1172" s="116" t="s">
        <v>164</v>
      </c>
      <c r="K1172" s="116"/>
      <c r="L1172" s="116"/>
      <c r="M1172" s="116"/>
      <c r="N1172" s="116" t="s">
        <v>317</v>
      </c>
      <c r="O1172" s="116">
        <f t="shared" si="97"/>
        <v>2013</v>
      </c>
      <c r="P1172" s="116">
        <f t="shared" si="98"/>
        <v>12</v>
      </c>
    </row>
    <row r="1173" spans="1:16" x14ac:dyDescent="0.2">
      <c r="A1173" s="116" t="str">
        <f t="shared" si="99"/>
        <v>Kathy Kay</v>
      </c>
      <c r="B1173" s="120">
        <v>42035</v>
      </c>
      <c r="C1173" s="116" t="s">
        <v>410</v>
      </c>
      <c r="D1173" s="116" t="s">
        <v>802</v>
      </c>
      <c r="E1173" s="116" t="s">
        <v>446</v>
      </c>
      <c r="F1173" s="116" t="s">
        <v>313</v>
      </c>
      <c r="G1173" s="116" t="s">
        <v>1154</v>
      </c>
      <c r="H1173" s="116">
        <f t="shared" si="96"/>
        <v>1</v>
      </c>
      <c r="I1173" s="116" t="s">
        <v>159</v>
      </c>
      <c r="J1173" s="116" t="s">
        <v>164</v>
      </c>
      <c r="K1173" s="116">
        <v>5</v>
      </c>
      <c r="L1173" s="116" t="s">
        <v>205</v>
      </c>
      <c r="M1173" s="116" t="s">
        <v>165</v>
      </c>
      <c r="N1173" s="116" t="s">
        <v>200</v>
      </c>
      <c r="O1173" s="116">
        <f t="shared" si="97"/>
        <v>2015</v>
      </c>
      <c r="P1173" s="116">
        <f t="shared" si="98"/>
        <v>1</v>
      </c>
    </row>
    <row r="1174" spans="1:16" x14ac:dyDescent="0.2">
      <c r="A1174" s="116" t="str">
        <f t="shared" si="99"/>
        <v>Kathy Kay</v>
      </c>
      <c r="B1174" s="117">
        <v>42665</v>
      </c>
      <c r="C1174" t="s">
        <v>361</v>
      </c>
      <c r="D1174" t="s">
        <v>2032</v>
      </c>
      <c r="F1174" t="s">
        <v>313</v>
      </c>
      <c r="G1174" t="s">
        <v>2049</v>
      </c>
      <c r="H1174" s="116">
        <f t="shared" si="96"/>
        <v>1</v>
      </c>
      <c r="I1174" t="s">
        <v>159</v>
      </c>
      <c r="J1174" t="s">
        <v>164</v>
      </c>
      <c r="M1174" t="s">
        <v>165</v>
      </c>
      <c r="N1174" t="s">
        <v>200</v>
      </c>
      <c r="O1174" s="116">
        <f t="shared" si="97"/>
        <v>2016</v>
      </c>
      <c r="P1174" s="116">
        <f t="shared" si="98"/>
        <v>10</v>
      </c>
    </row>
    <row r="1175" spans="1:16" x14ac:dyDescent="0.2">
      <c r="A1175" t="s">
        <v>102</v>
      </c>
      <c r="B1175" s="117">
        <v>42627</v>
      </c>
      <c r="C1175" t="s">
        <v>1983</v>
      </c>
      <c r="D1175" t="s">
        <v>1984</v>
      </c>
      <c r="F1175" t="s">
        <v>1989</v>
      </c>
      <c r="G1175" t="s">
        <v>1991</v>
      </c>
      <c r="H1175" s="116">
        <f t="shared" si="96"/>
        <v>1</v>
      </c>
      <c r="O1175" s="116">
        <f t="shared" si="97"/>
        <v>2016</v>
      </c>
      <c r="P1175" s="116">
        <f t="shared" si="98"/>
        <v>9</v>
      </c>
    </row>
    <row r="1176" spans="1:16" x14ac:dyDescent="0.2">
      <c r="A1176" s="116" t="str">
        <f t="shared" ref="A1176:A1182" si="100">IF(I1176="",TRIM(J1176),CONCATENATE(TRIM(J1176)," ",TRIM(I1176)))</f>
        <v>Kathy Kay</v>
      </c>
      <c r="B1176" s="120">
        <v>41854</v>
      </c>
      <c r="C1176" s="116" t="s">
        <v>371</v>
      </c>
      <c r="D1176" s="116" t="s">
        <v>372</v>
      </c>
      <c r="E1176" s="116"/>
      <c r="F1176" s="116" t="s">
        <v>475</v>
      </c>
      <c r="G1176" s="116" t="s">
        <v>1155</v>
      </c>
      <c r="H1176" s="116">
        <f t="shared" si="96"/>
        <v>1</v>
      </c>
      <c r="I1176" s="116"/>
      <c r="J1176" s="116" t="s">
        <v>102</v>
      </c>
      <c r="K1176" s="116"/>
      <c r="L1176" s="116"/>
      <c r="M1176" s="116"/>
      <c r="N1176" s="116"/>
      <c r="O1176" s="116">
        <f t="shared" si="97"/>
        <v>2014</v>
      </c>
      <c r="P1176" s="116">
        <f t="shared" si="98"/>
        <v>8</v>
      </c>
    </row>
    <row r="1177" spans="1:16" x14ac:dyDescent="0.2">
      <c r="A1177" s="116" t="str">
        <f t="shared" si="100"/>
        <v>Kathy Kay</v>
      </c>
      <c r="B1177" s="120">
        <v>41854</v>
      </c>
      <c r="C1177" s="116" t="s">
        <v>371</v>
      </c>
      <c r="D1177" s="116" t="s">
        <v>372</v>
      </c>
      <c r="E1177" s="116"/>
      <c r="F1177" s="116" t="s">
        <v>373</v>
      </c>
      <c r="G1177" s="116" t="s">
        <v>1155</v>
      </c>
      <c r="H1177" s="116">
        <f t="shared" si="96"/>
        <v>2</v>
      </c>
      <c r="I1177" s="116"/>
      <c r="J1177" s="116" t="s">
        <v>102</v>
      </c>
      <c r="K1177" s="116"/>
      <c r="L1177" s="116"/>
      <c r="M1177" s="116"/>
      <c r="N1177" s="116"/>
      <c r="O1177" s="116">
        <f t="shared" si="97"/>
        <v>2014</v>
      </c>
      <c r="P1177" s="116">
        <f t="shared" si="98"/>
        <v>8</v>
      </c>
    </row>
    <row r="1178" spans="1:16" x14ac:dyDescent="0.2">
      <c r="A1178" s="116" t="str">
        <f t="shared" si="100"/>
        <v>Kathy Kay</v>
      </c>
      <c r="B1178" s="117">
        <v>42301</v>
      </c>
      <c r="C1178" t="s">
        <v>1610</v>
      </c>
      <c r="D1178" t="s">
        <v>1618</v>
      </c>
      <c r="E1178" t="s">
        <v>312</v>
      </c>
      <c r="F1178" t="s">
        <v>313</v>
      </c>
      <c r="G1178" t="s">
        <v>1619</v>
      </c>
      <c r="H1178" s="116">
        <f t="shared" si="96"/>
        <v>1</v>
      </c>
      <c r="I1178" t="s">
        <v>159</v>
      </c>
      <c r="J1178" t="s">
        <v>164</v>
      </c>
      <c r="N1178" t="s">
        <v>200</v>
      </c>
      <c r="O1178" s="116">
        <f t="shared" si="97"/>
        <v>2015</v>
      </c>
      <c r="P1178" s="116">
        <f t="shared" si="98"/>
        <v>10</v>
      </c>
    </row>
    <row r="1179" spans="1:16" x14ac:dyDescent="0.2">
      <c r="A1179" s="116" t="str">
        <f t="shared" si="100"/>
        <v>Kathy Kay</v>
      </c>
      <c r="B1179" s="117">
        <v>42387</v>
      </c>
      <c r="C1179" t="s">
        <v>532</v>
      </c>
      <c r="D1179" t="s">
        <v>1677</v>
      </c>
      <c r="F1179" t="s">
        <v>313</v>
      </c>
      <c r="G1179" t="s">
        <v>1692</v>
      </c>
      <c r="H1179" s="116">
        <f t="shared" si="96"/>
        <v>1</v>
      </c>
      <c r="I1179" t="s">
        <v>159</v>
      </c>
      <c r="J1179" t="s">
        <v>164</v>
      </c>
      <c r="O1179" s="116">
        <f t="shared" si="97"/>
        <v>2016</v>
      </c>
      <c r="P1179" s="116">
        <f t="shared" si="98"/>
        <v>1</v>
      </c>
    </row>
    <row r="1180" spans="1:16" x14ac:dyDescent="0.2">
      <c r="A1180" s="116" t="str">
        <f t="shared" si="100"/>
        <v>Kathy Kay</v>
      </c>
      <c r="B1180" s="117">
        <v>42434</v>
      </c>
      <c r="C1180" s="116" t="s">
        <v>524</v>
      </c>
      <c r="D1180" t="s">
        <v>602</v>
      </c>
      <c r="F1180" t="s">
        <v>1705</v>
      </c>
      <c r="G1180" t="s">
        <v>1716</v>
      </c>
      <c r="H1180" s="116">
        <f t="shared" si="96"/>
        <v>2</v>
      </c>
      <c r="I1180" t="s">
        <v>159</v>
      </c>
      <c r="J1180" t="s">
        <v>164</v>
      </c>
      <c r="M1180" t="s">
        <v>165</v>
      </c>
      <c r="N1180" t="s">
        <v>200</v>
      </c>
      <c r="O1180" s="116">
        <f t="shared" si="97"/>
        <v>2016</v>
      </c>
      <c r="P1180" s="116">
        <f t="shared" si="98"/>
        <v>3</v>
      </c>
    </row>
    <row r="1181" spans="1:16" x14ac:dyDescent="0.2">
      <c r="A1181" s="116" t="str">
        <f t="shared" si="100"/>
        <v>Kathy Kay</v>
      </c>
      <c r="B1181" s="117">
        <v>42511</v>
      </c>
      <c r="C1181" t="s">
        <v>541</v>
      </c>
      <c r="D1181" t="s">
        <v>602</v>
      </c>
      <c r="E1181" t="s">
        <v>312</v>
      </c>
      <c r="F1181" t="s">
        <v>313</v>
      </c>
      <c r="G1181" t="s">
        <v>1716</v>
      </c>
      <c r="H1181" s="116">
        <f t="shared" si="96"/>
        <v>3</v>
      </c>
      <c r="I1181" t="s">
        <v>159</v>
      </c>
      <c r="J1181" t="s">
        <v>164</v>
      </c>
      <c r="N1181" t="s">
        <v>200</v>
      </c>
      <c r="O1181" s="116">
        <f t="shared" si="97"/>
        <v>2016</v>
      </c>
      <c r="P1181" s="116">
        <f t="shared" si="98"/>
        <v>5</v>
      </c>
    </row>
    <row r="1182" spans="1:16" x14ac:dyDescent="0.2">
      <c r="A1182" s="116" t="str">
        <f t="shared" si="100"/>
        <v>Kathy Kay</v>
      </c>
      <c r="B1182" s="117">
        <v>42588</v>
      </c>
      <c r="C1182" t="s">
        <v>687</v>
      </c>
      <c r="D1182" s="140" t="s">
        <v>1895</v>
      </c>
      <c r="E1182" s="140"/>
      <c r="F1182" s="143" t="s">
        <v>1461</v>
      </c>
      <c r="G1182" s="140" t="s">
        <v>1924</v>
      </c>
      <c r="H1182" s="116">
        <f t="shared" si="96"/>
        <v>1</v>
      </c>
      <c r="I1182" s="140" t="s">
        <v>159</v>
      </c>
      <c r="J1182" s="140" t="s">
        <v>164</v>
      </c>
      <c r="K1182" s="140"/>
      <c r="L1182" s="140"/>
      <c r="M1182" s="140"/>
      <c r="N1182" s="140" t="s">
        <v>200</v>
      </c>
      <c r="O1182" s="116">
        <f t="shared" si="97"/>
        <v>2016</v>
      </c>
      <c r="P1182" s="116">
        <f t="shared" si="98"/>
        <v>8</v>
      </c>
    </row>
    <row r="1183" spans="1:16" x14ac:dyDescent="0.2">
      <c r="A1183" t="s">
        <v>102</v>
      </c>
      <c r="B1183" s="117">
        <v>42627</v>
      </c>
      <c r="C1183" t="s">
        <v>1983</v>
      </c>
      <c r="D1183" t="s">
        <v>1992</v>
      </c>
      <c r="F1183" t="s">
        <v>1986</v>
      </c>
      <c r="G1183" t="s">
        <v>1993</v>
      </c>
      <c r="H1183" s="116">
        <f t="shared" si="96"/>
        <v>2</v>
      </c>
      <c r="O1183" s="116">
        <f t="shared" si="97"/>
        <v>2016</v>
      </c>
      <c r="P1183" s="116">
        <f t="shared" si="98"/>
        <v>9</v>
      </c>
    </row>
    <row r="1184" spans="1:16" x14ac:dyDescent="0.2">
      <c r="A1184" s="116" t="str">
        <f t="shared" ref="A1184:A1210" si="101">IF(I1184="",TRIM(J1184),CONCATENATE(TRIM(J1184)," ",TRIM(I1184)))</f>
        <v>Kathy Kay</v>
      </c>
      <c r="B1184" s="120">
        <v>41860</v>
      </c>
      <c r="C1184" s="116" t="s">
        <v>476</v>
      </c>
      <c r="D1184" s="116" t="s">
        <v>244</v>
      </c>
      <c r="E1184" s="116"/>
      <c r="F1184" s="116" t="s">
        <v>313</v>
      </c>
      <c r="G1184" s="116" t="s">
        <v>1156</v>
      </c>
      <c r="H1184" s="116">
        <f t="shared" si="96"/>
        <v>1</v>
      </c>
      <c r="I1184" s="116"/>
      <c r="J1184" s="116" t="s">
        <v>102</v>
      </c>
      <c r="K1184" s="116"/>
      <c r="L1184" s="116"/>
      <c r="M1184" s="116"/>
      <c r="N1184" s="116"/>
      <c r="O1184" s="116">
        <f t="shared" si="97"/>
        <v>2014</v>
      </c>
      <c r="P1184" s="116">
        <f t="shared" si="98"/>
        <v>8</v>
      </c>
    </row>
    <row r="1185" spans="1:16" x14ac:dyDescent="0.2">
      <c r="A1185" s="116" t="str">
        <f t="shared" si="101"/>
        <v>Kathy Kay</v>
      </c>
      <c r="B1185" s="120">
        <v>41867</v>
      </c>
      <c r="C1185" s="116" t="s">
        <v>545</v>
      </c>
      <c r="D1185" s="116" t="s">
        <v>546</v>
      </c>
      <c r="E1185" s="116"/>
      <c r="F1185" s="116" t="s">
        <v>313</v>
      </c>
      <c r="G1185" s="116" t="s">
        <v>1157</v>
      </c>
      <c r="H1185" s="116">
        <f t="shared" si="96"/>
        <v>2</v>
      </c>
      <c r="I1185" s="116" t="s">
        <v>159</v>
      </c>
      <c r="J1185" s="116" t="s">
        <v>164</v>
      </c>
      <c r="K1185" s="116"/>
      <c r="L1185" s="116"/>
      <c r="M1185" s="116"/>
      <c r="N1185" s="116" t="s">
        <v>317</v>
      </c>
      <c r="O1185" s="116">
        <f t="shared" si="97"/>
        <v>2014</v>
      </c>
      <c r="P1185" s="116">
        <f t="shared" si="98"/>
        <v>8</v>
      </c>
    </row>
    <row r="1186" spans="1:16" x14ac:dyDescent="0.2">
      <c r="A1186" s="116" t="str">
        <f t="shared" si="101"/>
        <v>Kathy Kay</v>
      </c>
      <c r="B1186" s="120">
        <v>41909</v>
      </c>
      <c r="C1186" s="120" t="s">
        <v>505</v>
      </c>
      <c r="D1186" s="116" t="s">
        <v>657</v>
      </c>
      <c r="E1186" s="116"/>
      <c r="F1186" s="116" t="s">
        <v>313</v>
      </c>
      <c r="G1186" s="116" t="s">
        <v>1157</v>
      </c>
      <c r="H1186" s="116">
        <f t="shared" si="96"/>
        <v>3</v>
      </c>
      <c r="I1186" s="116" t="s">
        <v>159</v>
      </c>
      <c r="J1186" s="116" t="s">
        <v>164</v>
      </c>
      <c r="K1186" s="116"/>
      <c r="L1186" s="116" t="s">
        <v>205</v>
      </c>
      <c r="M1186" s="116" t="s">
        <v>165</v>
      </c>
      <c r="N1186" s="116" t="s">
        <v>317</v>
      </c>
      <c r="O1186" s="116">
        <f t="shared" si="97"/>
        <v>2014</v>
      </c>
      <c r="P1186" s="116">
        <f t="shared" si="98"/>
        <v>9</v>
      </c>
    </row>
    <row r="1187" spans="1:16" x14ac:dyDescent="0.2">
      <c r="A1187" s="116" t="str">
        <f t="shared" si="101"/>
        <v>Kathy Kay</v>
      </c>
      <c r="B1187" s="117">
        <v>42651</v>
      </c>
      <c r="C1187" t="s">
        <v>476</v>
      </c>
      <c r="D1187" t="s">
        <v>603</v>
      </c>
      <c r="F1187" t="s">
        <v>2026</v>
      </c>
      <c r="G1187" t="s">
        <v>2050</v>
      </c>
      <c r="H1187" s="116">
        <f t="shared" si="96"/>
        <v>1</v>
      </c>
      <c r="I1187" t="s">
        <v>159</v>
      </c>
      <c r="J1187" t="s">
        <v>164</v>
      </c>
      <c r="M1187" t="s">
        <v>165</v>
      </c>
      <c r="N1187" t="s">
        <v>200</v>
      </c>
      <c r="O1187" s="116">
        <f t="shared" si="97"/>
        <v>2016</v>
      </c>
      <c r="P1187" s="116">
        <f t="shared" si="98"/>
        <v>10</v>
      </c>
    </row>
    <row r="1188" spans="1:16" x14ac:dyDescent="0.2">
      <c r="A1188" s="116" t="str">
        <f t="shared" si="101"/>
        <v>Kathy Kay</v>
      </c>
      <c r="B1188" s="120">
        <v>41951</v>
      </c>
      <c r="C1188" s="116" t="s">
        <v>524</v>
      </c>
      <c r="D1188" s="116" t="s">
        <v>621</v>
      </c>
      <c r="E1188" s="116" t="s">
        <v>312</v>
      </c>
      <c r="F1188" s="116" t="s">
        <v>313</v>
      </c>
      <c r="G1188" s="116" t="s">
        <v>1158</v>
      </c>
      <c r="H1188" s="116">
        <f t="shared" si="96"/>
        <v>1</v>
      </c>
      <c r="I1188" s="116" t="s">
        <v>159</v>
      </c>
      <c r="J1188" s="116" t="s">
        <v>164</v>
      </c>
      <c r="K1188" s="116">
        <v>5</v>
      </c>
      <c r="L1188" s="116" t="s">
        <v>205</v>
      </c>
      <c r="M1188" s="116" t="s">
        <v>165</v>
      </c>
      <c r="N1188" s="116" t="s">
        <v>317</v>
      </c>
      <c r="O1188" s="116">
        <f t="shared" si="97"/>
        <v>2014</v>
      </c>
      <c r="P1188" s="116">
        <f t="shared" si="98"/>
        <v>11</v>
      </c>
    </row>
    <row r="1189" spans="1:16" x14ac:dyDescent="0.2">
      <c r="A1189" s="116" t="str">
        <f t="shared" si="101"/>
        <v>Kathy Kay</v>
      </c>
      <c r="B1189" s="120">
        <v>41727</v>
      </c>
      <c r="C1189" s="116" t="s">
        <v>361</v>
      </c>
      <c r="D1189" s="116" t="s">
        <v>397</v>
      </c>
      <c r="E1189" s="116" t="s">
        <v>312</v>
      </c>
      <c r="F1189" s="116" t="s">
        <v>313</v>
      </c>
      <c r="G1189" s="116" t="s">
        <v>1159</v>
      </c>
      <c r="H1189" s="116">
        <f t="shared" si="96"/>
        <v>1</v>
      </c>
      <c r="I1189" s="116" t="s">
        <v>159</v>
      </c>
      <c r="J1189" s="116" t="s">
        <v>164</v>
      </c>
      <c r="K1189" s="116">
        <v>5</v>
      </c>
      <c r="L1189" s="116" t="s">
        <v>205</v>
      </c>
      <c r="M1189" s="116" t="s">
        <v>165</v>
      </c>
      <c r="N1189" s="116" t="s">
        <v>317</v>
      </c>
      <c r="O1189" s="116">
        <f t="shared" si="97"/>
        <v>2014</v>
      </c>
      <c r="P1189" s="116">
        <f t="shared" si="98"/>
        <v>3</v>
      </c>
    </row>
    <row r="1190" spans="1:16" x14ac:dyDescent="0.2">
      <c r="A1190" s="116" t="str">
        <f t="shared" si="101"/>
        <v>Kathy Kay</v>
      </c>
      <c r="B1190" s="120">
        <v>41825</v>
      </c>
      <c r="C1190" s="116" t="s">
        <v>320</v>
      </c>
      <c r="D1190" s="116" t="s">
        <v>499</v>
      </c>
      <c r="E1190" s="116" t="s">
        <v>312</v>
      </c>
      <c r="F1190" s="116" t="s">
        <v>313</v>
      </c>
      <c r="G1190" s="116" t="s">
        <v>1159</v>
      </c>
      <c r="H1190" s="116">
        <f t="shared" si="96"/>
        <v>2</v>
      </c>
      <c r="I1190" s="116" t="s">
        <v>159</v>
      </c>
      <c r="J1190" s="116" t="s">
        <v>164</v>
      </c>
      <c r="K1190" s="116">
        <v>5</v>
      </c>
      <c r="L1190" s="116" t="s">
        <v>205</v>
      </c>
      <c r="M1190" s="116" t="s">
        <v>165</v>
      </c>
      <c r="N1190" s="116" t="s">
        <v>317</v>
      </c>
      <c r="O1190" s="116">
        <f t="shared" si="97"/>
        <v>2014</v>
      </c>
      <c r="P1190" s="116">
        <f t="shared" si="98"/>
        <v>7</v>
      </c>
    </row>
    <row r="1191" spans="1:16" x14ac:dyDescent="0.2">
      <c r="A1191" s="116" t="str">
        <f t="shared" si="101"/>
        <v>Kathy Kay</v>
      </c>
      <c r="B1191" s="120">
        <v>41734</v>
      </c>
      <c r="C1191" s="116" t="s">
        <v>326</v>
      </c>
      <c r="D1191" s="116" t="s">
        <v>1160</v>
      </c>
      <c r="E1191" s="116" t="s">
        <v>312</v>
      </c>
      <c r="F1191" s="116" t="s">
        <v>329</v>
      </c>
      <c r="G1191" s="116" t="s">
        <v>1161</v>
      </c>
      <c r="H1191" s="116">
        <f t="shared" si="96"/>
        <v>1</v>
      </c>
      <c r="I1191" s="116" t="s">
        <v>159</v>
      </c>
      <c r="J1191" s="116" t="s">
        <v>164</v>
      </c>
      <c r="K1191" s="116">
        <v>5</v>
      </c>
      <c r="L1191" s="116" t="s">
        <v>205</v>
      </c>
      <c r="M1191" s="116" t="s">
        <v>165</v>
      </c>
      <c r="N1191" s="116" t="s">
        <v>317</v>
      </c>
      <c r="O1191" s="116">
        <f t="shared" si="97"/>
        <v>2014</v>
      </c>
      <c r="P1191" s="116">
        <f t="shared" si="98"/>
        <v>4</v>
      </c>
    </row>
    <row r="1192" spans="1:16" x14ac:dyDescent="0.2">
      <c r="A1192" s="116" t="str">
        <f t="shared" si="101"/>
        <v>Kathy Kay</v>
      </c>
      <c r="B1192" s="120">
        <v>41741</v>
      </c>
      <c r="C1192" s="116" t="s">
        <v>367</v>
      </c>
      <c r="D1192" s="116" t="s">
        <v>368</v>
      </c>
      <c r="E1192" s="116" t="s">
        <v>369</v>
      </c>
      <c r="F1192" s="116" t="s">
        <v>370</v>
      </c>
      <c r="G1192" s="116" t="s">
        <v>1161</v>
      </c>
      <c r="H1192" s="116">
        <f t="shared" si="96"/>
        <v>2</v>
      </c>
      <c r="I1192" s="116" t="s">
        <v>159</v>
      </c>
      <c r="J1192" s="116" t="s">
        <v>164</v>
      </c>
      <c r="K1192" s="116">
        <v>5</v>
      </c>
      <c r="L1192" s="116" t="s">
        <v>205</v>
      </c>
      <c r="M1192" s="116" t="s">
        <v>165</v>
      </c>
      <c r="N1192" s="116" t="s">
        <v>317</v>
      </c>
      <c r="O1192" s="116">
        <f t="shared" si="97"/>
        <v>2014</v>
      </c>
      <c r="P1192" s="116">
        <f t="shared" si="98"/>
        <v>4</v>
      </c>
    </row>
    <row r="1193" spans="1:16" x14ac:dyDescent="0.2">
      <c r="A1193" s="116" t="str">
        <f t="shared" si="101"/>
        <v>Kathy Kay</v>
      </c>
      <c r="B1193" s="120">
        <v>41729</v>
      </c>
      <c r="C1193" s="116" t="s">
        <v>410</v>
      </c>
      <c r="D1193" s="116" t="s">
        <v>414</v>
      </c>
      <c r="E1193" s="116" t="s">
        <v>312</v>
      </c>
      <c r="F1193" s="116" t="s">
        <v>313</v>
      </c>
      <c r="G1193" s="116" t="s">
        <v>1162</v>
      </c>
      <c r="H1193" s="116">
        <f t="shared" si="96"/>
        <v>1</v>
      </c>
      <c r="I1193" s="116" t="s">
        <v>159</v>
      </c>
      <c r="J1193" s="116" t="s">
        <v>164</v>
      </c>
      <c r="K1193" s="116">
        <v>5</v>
      </c>
      <c r="L1193" s="116" t="s">
        <v>205</v>
      </c>
      <c r="M1193" s="116" t="s">
        <v>165</v>
      </c>
      <c r="N1193" s="116" t="s">
        <v>317</v>
      </c>
      <c r="O1193" s="116">
        <f t="shared" si="97"/>
        <v>2014</v>
      </c>
      <c r="P1193" s="116">
        <f t="shared" si="98"/>
        <v>3</v>
      </c>
    </row>
    <row r="1194" spans="1:16" x14ac:dyDescent="0.2">
      <c r="A1194" s="116" t="str">
        <f t="shared" si="101"/>
        <v>Kathy Kay</v>
      </c>
      <c r="B1194" s="120">
        <v>41972</v>
      </c>
      <c r="C1194" s="116" t="s">
        <v>336</v>
      </c>
      <c r="D1194" s="116" t="s">
        <v>337</v>
      </c>
      <c r="E1194" s="116" t="s">
        <v>338</v>
      </c>
      <c r="F1194" s="116" t="s">
        <v>313</v>
      </c>
      <c r="G1194" s="116" t="s">
        <v>1163</v>
      </c>
      <c r="H1194" s="116">
        <f t="shared" si="96"/>
        <v>1</v>
      </c>
      <c r="I1194" s="116" t="s">
        <v>159</v>
      </c>
      <c r="J1194" s="116" t="s">
        <v>164</v>
      </c>
      <c r="K1194" s="116">
        <v>5</v>
      </c>
      <c r="L1194" s="116" t="s">
        <v>205</v>
      </c>
      <c r="M1194" s="116" t="s">
        <v>165</v>
      </c>
      <c r="N1194" s="116" t="s">
        <v>317</v>
      </c>
      <c r="O1194" s="116">
        <f t="shared" si="97"/>
        <v>2014</v>
      </c>
      <c r="P1194" s="116">
        <f t="shared" si="98"/>
        <v>11</v>
      </c>
    </row>
    <row r="1195" spans="1:16" x14ac:dyDescent="0.2">
      <c r="A1195" s="116" t="str">
        <f t="shared" si="101"/>
        <v>Kathy Kay</v>
      </c>
      <c r="B1195" s="120">
        <v>42140</v>
      </c>
      <c r="C1195" s="116" t="s">
        <v>450</v>
      </c>
      <c r="D1195" s="116" t="s">
        <v>327</v>
      </c>
      <c r="E1195" s="116" t="s">
        <v>583</v>
      </c>
      <c r="F1195" s="116" t="s">
        <v>343</v>
      </c>
      <c r="G1195" s="116" t="s">
        <v>1163</v>
      </c>
      <c r="H1195" s="116">
        <f t="shared" si="96"/>
        <v>2</v>
      </c>
      <c r="I1195" s="116" t="s">
        <v>159</v>
      </c>
      <c r="J1195" s="116" t="s">
        <v>164</v>
      </c>
      <c r="K1195" s="116">
        <v>5</v>
      </c>
      <c r="L1195" s="116" t="s">
        <v>205</v>
      </c>
      <c r="M1195" s="116" t="s">
        <v>165</v>
      </c>
      <c r="N1195" s="116" t="s">
        <v>200</v>
      </c>
      <c r="O1195" s="116">
        <f t="shared" si="97"/>
        <v>2015</v>
      </c>
      <c r="P1195" s="116">
        <f t="shared" si="98"/>
        <v>5</v>
      </c>
    </row>
    <row r="1196" spans="1:16" x14ac:dyDescent="0.2">
      <c r="A1196" s="116" t="str">
        <f t="shared" si="101"/>
        <v>Kathy Kay</v>
      </c>
      <c r="B1196" s="120">
        <v>42147</v>
      </c>
      <c r="C1196" s="116" t="s">
        <v>537</v>
      </c>
      <c r="D1196" s="116" t="s">
        <v>594</v>
      </c>
      <c r="E1196" s="116" t="s">
        <v>312</v>
      </c>
      <c r="F1196" s="116" t="s">
        <v>539</v>
      </c>
      <c r="G1196" s="116" t="s">
        <v>1163</v>
      </c>
      <c r="H1196" s="116">
        <f t="shared" si="96"/>
        <v>3</v>
      </c>
      <c r="I1196" s="116" t="s">
        <v>159</v>
      </c>
      <c r="J1196" s="116" t="s">
        <v>164</v>
      </c>
      <c r="K1196" s="116">
        <v>5</v>
      </c>
      <c r="L1196" s="116" t="s">
        <v>205</v>
      </c>
      <c r="M1196" s="116" t="s">
        <v>165</v>
      </c>
      <c r="N1196" s="116" t="s">
        <v>200</v>
      </c>
      <c r="O1196" s="116">
        <f t="shared" si="97"/>
        <v>2015</v>
      </c>
      <c r="P1196" s="116">
        <f t="shared" si="98"/>
        <v>5</v>
      </c>
    </row>
    <row r="1197" spans="1:16" x14ac:dyDescent="0.2">
      <c r="A1197" s="116" t="str">
        <f t="shared" si="101"/>
        <v>Kathy Kay</v>
      </c>
      <c r="B1197" s="117">
        <v>42651</v>
      </c>
      <c r="C1197" t="s">
        <v>476</v>
      </c>
      <c r="D1197" t="s">
        <v>603</v>
      </c>
      <c r="F1197" t="s">
        <v>2026</v>
      </c>
      <c r="G1197" t="s">
        <v>2051</v>
      </c>
      <c r="H1197" s="116">
        <f t="shared" si="96"/>
        <v>1</v>
      </c>
      <c r="I1197" t="s">
        <v>159</v>
      </c>
      <c r="J1197" t="s">
        <v>164</v>
      </c>
      <c r="M1197" t="s">
        <v>165</v>
      </c>
      <c r="N1197" t="s">
        <v>200</v>
      </c>
      <c r="O1197" s="116">
        <f t="shared" si="97"/>
        <v>2016</v>
      </c>
      <c r="P1197" s="116">
        <f t="shared" si="98"/>
        <v>10</v>
      </c>
    </row>
    <row r="1198" spans="1:16" x14ac:dyDescent="0.2">
      <c r="A1198" s="116" t="str">
        <f t="shared" si="101"/>
        <v>Kathy Kay</v>
      </c>
      <c r="B1198" s="117">
        <v>42679</v>
      </c>
      <c r="C1198" t="s">
        <v>426</v>
      </c>
      <c r="D1198" t="s">
        <v>395</v>
      </c>
      <c r="F1198" t="s">
        <v>313</v>
      </c>
      <c r="G1198" t="s">
        <v>2051</v>
      </c>
      <c r="H1198" s="116">
        <f t="shared" si="96"/>
        <v>2</v>
      </c>
      <c r="I1198" t="s">
        <v>159</v>
      </c>
      <c r="J1198" t="s">
        <v>164</v>
      </c>
      <c r="M1198" t="s">
        <v>165</v>
      </c>
      <c r="N1198" t="s">
        <v>200</v>
      </c>
      <c r="O1198" s="116">
        <f t="shared" si="97"/>
        <v>2016</v>
      </c>
      <c r="P1198" s="116">
        <f t="shared" si="98"/>
        <v>11</v>
      </c>
    </row>
    <row r="1199" spans="1:16" x14ac:dyDescent="0.2">
      <c r="A1199" s="116" t="str">
        <f t="shared" si="101"/>
        <v>Kathy Kay</v>
      </c>
      <c r="B1199" s="120">
        <v>42238</v>
      </c>
      <c r="C1199" s="116" t="s">
        <v>545</v>
      </c>
      <c r="D1199" s="116" t="s">
        <v>1476</v>
      </c>
      <c r="E1199" s="116"/>
      <c r="F1199" s="116" t="s">
        <v>364</v>
      </c>
      <c r="G1199" s="116" t="s">
        <v>1498</v>
      </c>
      <c r="H1199" s="116">
        <f t="shared" si="96"/>
        <v>1</v>
      </c>
      <c r="I1199" s="116" t="s">
        <v>159</v>
      </c>
      <c r="J1199" s="116" t="s">
        <v>164</v>
      </c>
      <c r="K1199" s="116"/>
      <c r="L1199" s="116"/>
      <c r="M1199" s="116"/>
      <c r="N1199" s="116" t="s">
        <v>200</v>
      </c>
      <c r="O1199" s="116">
        <f t="shared" si="97"/>
        <v>2015</v>
      </c>
      <c r="P1199" s="116">
        <f t="shared" si="98"/>
        <v>8</v>
      </c>
    </row>
    <row r="1200" spans="1:16" x14ac:dyDescent="0.2">
      <c r="A1200" s="116" t="str">
        <f t="shared" si="101"/>
        <v>Kathy Kay</v>
      </c>
      <c r="B1200" s="117">
        <v>42301</v>
      </c>
      <c r="C1200" t="s">
        <v>1610</v>
      </c>
      <c r="D1200" t="s">
        <v>1615</v>
      </c>
      <c r="E1200" t="s">
        <v>363</v>
      </c>
      <c r="F1200" t="s">
        <v>1613</v>
      </c>
      <c r="G1200" t="s">
        <v>1620</v>
      </c>
      <c r="H1200" s="116">
        <f t="shared" si="96"/>
        <v>1</v>
      </c>
      <c r="I1200" t="s">
        <v>159</v>
      </c>
      <c r="J1200" t="s">
        <v>164</v>
      </c>
      <c r="N1200" t="s">
        <v>200</v>
      </c>
      <c r="O1200" s="116">
        <f t="shared" si="97"/>
        <v>2015</v>
      </c>
      <c r="P1200" s="116">
        <f t="shared" si="98"/>
        <v>10</v>
      </c>
    </row>
    <row r="1201" spans="1:16" x14ac:dyDescent="0.2">
      <c r="A1201" s="116" t="str">
        <f t="shared" si="101"/>
        <v>Kathy Kay</v>
      </c>
      <c r="B1201" s="117">
        <v>42315</v>
      </c>
      <c r="C1201" t="s">
        <v>336</v>
      </c>
      <c r="D1201" t="s">
        <v>1633</v>
      </c>
      <c r="F1201" t="s">
        <v>363</v>
      </c>
      <c r="G1201" t="s">
        <v>1644</v>
      </c>
      <c r="H1201" s="116">
        <f t="shared" si="96"/>
        <v>1</v>
      </c>
      <c r="I1201" t="s">
        <v>159</v>
      </c>
      <c r="J1201" t="s">
        <v>164</v>
      </c>
      <c r="M1201" t="s">
        <v>165</v>
      </c>
      <c r="N1201" t="s">
        <v>200</v>
      </c>
      <c r="O1201" s="116">
        <f t="shared" si="97"/>
        <v>2015</v>
      </c>
      <c r="P1201" s="116">
        <f t="shared" si="98"/>
        <v>11</v>
      </c>
    </row>
    <row r="1202" spans="1:16" x14ac:dyDescent="0.2">
      <c r="A1202" s="116" t="str">
        <f t="shared" si="101"/>
        <v>Kathy Kay</v>
      </c>
      <c r="B1202" s="120">
        <v>42140</v>
      </c>
      <c r="C1202" s="116" t="s">
        <v>450</v>
      </c>
      <c r="D1202" s="116" t="s">
        <v>752</v>
      </c>
      <c r="E1202" s="116" t="s">
        <v>583</v>
      </c>
      <c r="F1202" s="116" t="s">
        <v>343</v>
      </c>
      <c r="G1202" s="116" t="s">
        <v>1164</v>
      </c>
      <c r="H1202" s="116">
        <f t="shared" si="96"/>
        <v>1</v>
      </c>
      <c r="I1202" s="116" t="s">
        <v>159</v>
      </c>
      <c r="J1202" s="116" t="s">
        <v>164</v>
      </c>
      <c r="K1202" s="116">
        <v>5</v>
      </c>
      <c r="L1202" s="116" t="s">
        <v>205</v>
      </c>
      <c r="M1202" s="116" t="s">
        <v>165</v>
      </c>
      <c r="N1202" s="116" t="s">
        <v>200</v>
      </c>
      <c r="O1202" s="116">
        <f t="shared" si="97"/>
        <v>2015</v>
      </c>
      <c r="P1202" s="116">
        <f t="shared" si="98"/>
        <v>5</v>
      </c>
    </row>
    <row r="1203" spans="1:16" x14ac:dyDescent="0.2">
      <c r="A1203" s="116" t="str">
        <f t="shared" si="101"/>
        <v>Kathy Kay</v>
      </c>
      <c r="B1203" s="120">
        <v>42238</v>
      </c>
      <c r="C1203" s="116" t="s">
        <v>545</v>
      </c>
      <c r="D1203" s="116" t="s">
        <v>662</v>
      </c>
      <c r="E1203" s="116"/>
      <c r="F1203" s="116" t="s">
        <v>313</v>
      </c>
      <c r="G1203" s="116" t="s">
        <v>1164</v>
      </c>
      <c r="H1203" s="116">
        <f t="shared" si="96"/>
        <v>2</v>
      </c>
      <c r="I1203" s="116" t="s">
        <v>159</v>
      </c>
      <c r="J1203" s="116" t="s">
        <v>164</v>
      </c>
      <c r="K1203" s="116"/>
      <c r="L1203" s="116"/>
      <c r="M1203" s="116"/>
      <c r="N1203" s="116" t="s">
        <v>200</v>
      </c>
      <c r="O1203" s="116">
        <f t="shared" si="97"/>
        <v>2015</v>
      </c>
      <c r="P1203" s="116">
        <f t="shared" si="98"/>
        <v>8</v>
      </c>
    </row>
    <row r="1204" spans="1:16" x14ac:dyDescent="0.2">
      <c r="A1204" s="116" t="str">
        <f t="shared" si="101"/>
        <v>Kathy Kay</v>
      </c>
      <c r="B1204" s="120">
        <v>41944</v>
      </c>
      <c r="C1204" s="116" t="s">
        <v>310</v>
      </c>
      <c r="D1204" s="116" t="s">
        <v>495</v>
      </c>
      <c r="E1204" s="116" t="s">
        <v>528</v>
      </c>
      <c r="F1204" s="116" t="s">
        <v>529</v>
      </c>
      <c r="G1204" s="116" t="s">
        <v>1165</v>
      </c>
      <c r="H1204" s="116">
        <f t="shared" si="96"/>
        <v>1</v>
      </c>
      <c r="I1204" s="116" t="s">
        <v>159</v>
      </c>
      <c r="J1204" s="116" t="s">
        <v>164</v>
      </c>
      <c r="K1204" s="116">
        <v>5</v>
      </c>
      <c r="L1204" s="116" t="s">
        <v>205</v>
      </c>
      <c r="M1204" s="116" t="s">
        <v>165</v>
      </c>
      <c r="N1204" s="116" t="s">
        <v>317</v>
      </c>
      <c r="O1204" s="116">
        <f t="shared" si="97"/>
        <v>2014</v>
      </c>
      <c r="P1204" s="116">
        <f t="shared" si="98"/>
        <v>11</v>
      </c>
    </row>
    <row r="1205" spans="1:16" x14ac:dyDescent="0.2">
      <c r="A1205" s="116" t="str">
        <f t="shared" si="101"/>
        <v>Kathy Kay</v>
      </c>
      <c r="B1205" s="117">
        <v>42273</v>
      </c>
      <c r="C1205" t="s">
        <v>476</v>
      </c>
      <c r="D1205" t="s">
        <v>1562</v>
      </c>
      <c r="F1205" t="s">
        <v>446</v>
      </c>
      <c r="G1205" t="s">
        <v>1544</v>
      </c>
      <c r="H1205" s="116">
        <f t="shared" si="96"/>
        <v>1</v>
      </c>
      <c r="I1205" t="s">
        <v>159</v>
      </c>
      <c r="J1205" t="s">
        <v>164</v>
      </c>
      <c r="M1205" t="s">
        <v>165</v>
      </c>
      <c r="N1205" t="s">
        <v>200</v>
      </c>
      <c r="O1205" s="116">
        <f t="shared" si="97"/>
        <v>2015</v>
      </c>
      <c r="P1205" s="116">
        <f t="shared" si="98"/>
        <v>9</v>
      </c>
    </row>
    <row r="1206" spans="1:16" x14ac:dyDescent="0.2">
      <c r="A1206" s="116" t="str">
        <f t="shared" si="101"/>
        <v>Kathy Kay</v>
      </c>
      <c r="B1206" s="120">
        <v>41818</v>
      </c>
      <c r="C1206" s="116" t="s">
        <v>562</v>
      </c>
      <c r="D1206" s="116" t="s">
        <v>636</v>
      </c>
      <c r="E1206" s="116" t="s">
        <v>564</v>
      </c>
      <c r="F1206" s="116" t="s">
        <v>313</v>
      </c>
      <c r="G1206" s="116" t="s">
        <v>1166</v>
      </c>
      <c r="H1206" s="116">
        <f t="shared" si="96"/>
        <v>1</v>
      </c>
      <c r="I1206" s="116" t="s">
        <v>159</v>
      </c>
      <c r="J1206" s="116" t="s">
        <v>164</v>
      </c>
      <c r="K1206" s="116">
        <v>5</v>
      </c>
      <c r="L1206" s="116" t="s">
        <v>205</v>
      </c>
      <c r="M1206" s="116" t="s">
        <v>165</v>
      </c>
      <c r="N1206" s="116" t="s">
        <v>317</v>
      </c>
      <c r="O1206" s="116">
        <f t="shared" si="97"/>
        <v>2014</v>
      </c>
      <c r="P1206" s="116">
        <f t="shared" si="98"/>
        <v>6</v>
      </c>
    </row>
    <row r="1207" spans="1:16" x14ac:dyDescent="0.2">
      <c r="A1207" s="116" t="str">
        <f t="shared" si="101"/>
        <v>Kathy Kay</v>
      </c>
      <c r="B1207" s="120">
        <v>41566</v>
      </c>
      <c r="C1207" s="116" t="s">
        <v>353</v>
      </c>
      <c r="D1207" s="116" t="s">
        <v>807</v>
      </c>
      <c r="E1207" s="116" t="s">
        <v>379</v>
      </c>
      <c r="F1207" s="116" t="s">
        <v>380</v>
      </c>
      <c r="G1207" s="116" t="s">
        <v>1167</v>
      </c>
      <c r="H1207" s="116">
        <f t="shared" si="96"/>
        <v>1</v>
      </c>
      <c r="I1207" s="116" t="s">
        <v>159</v>
      </c>
      <c r="J1207" s="116" t="s">
        <v>164</v>
      </c>
      <c r="K1207" s="116"/>
      <c r="L1207" s="116"/>
      <c r="M1207" s="116" t="s">
        <v>165</v>
      </c>
      <c r="N1207" s="116" t="s">
        <v>317</v>
      </c>
      <c r="O1207" s="116">
        <f t="shared" si="97"/>
        <v>2013</v>
      </c>
      <c r="P1207" s="116">
        <f t="shared" si="98"/>
        <v>10</v>
      </c>
    </row>
    <row r="1208" spans="1:16" x14ac:dyDescent="0.2">
      <c r="A1208" s="116" t="str">
        <f t="shared" si="101"/>
        <v>Kathy Kay</v>
      </c>
      <c r="B1208" s="117">
        <v>42456</v>
      </c>
      <c r="C1208" t="s">
        <v>340</v>
      </c>
      <c r="D1208" t="s">
        <v>1731</v>
      </c>
      <c r="F1208" t="s">
        <v>313</v>
      </c>
      <c r="G1208" t="s">
        <v>1737</v>
      </c>
      <c r="H1208" s="116">
        <f t="shared" si="96"/>
        <v>1</v>
      </c>
      <c r="I1208" t="s">
        <v>159</v>
      </c>
      <c r="J1208" t="s">
        <v>164</v>
      </c>
      <c r="M1208" t="s">
        <v>165</v>
      </c>
      <c r="N1208" t="s">
        <v>200</v>
      </c>
      <c r="O1208" s="116">
        <f t="shared" si="97"/>
        <v>2016</v>
      </c>
      <c r="P1208" s="116">
        <f t="shared" si="98"/>
        <v>3</v>
      </c>
    </row>
    <row r="1209" spans="1:16" x14ac:dyDescent="0.2">
      <c r="A1209" s="116" t="str">
        <f t="shared" si="101"/>
        <v>Kathy Kay</v>
      </c>
      <c r="B1209" s="120">
        <v>41944</v>
      </c>
      <c r="C1209" s="116" t="s">
        <v>310</v>
      </c>
      <c r="D1209" s="116" t="s">
        <v>527</v>
      </c>
      <c r="E1209" s="116" t="s">
        <v>528</v>
      </c>
      <c r="F1209" s="116" t="s">
        <v>529</v>
      </c>
      <c r="G1209" s="116" t="s">
        <v>1168</v>
      </c>
      <c r="H1209" s="116">
        <f t="shared" si="96"/>
        <v>1</v>
      </c>
      <c r="I1209" s="116" t="s">
        <v>159</v>
      </c>
      <c r="J1209" s="116" t="s">
        <v>164</v>
      </c>
      <c r="K1209" s="116">
        <v>5</v>
      </c>
      <c r="L1209" s="116" t="s">
        <v>205</v>
      </c>
      <c r="M1209" s="116" t="s">
        <v>165</v>
      </c>
      <c r="N1209" s="116" t="s">
        <v>317</v>
      </c>
      <c r="O1209" s="116">
        <f t="shared" si="97"/>
        <v>2014</v>
      </c>
      <c r="P1209" s="116">
        <f t="shared" si="98"/>
        <v>11</v>
      </c>
    </row>
    <row r="1210" spans="1:16" x14ac:dyDescent="0.2">
      <c r="A1210" s="116" t="str">
        <f t="shared" si="101"/>
        <v>Kathy Kay</v>
      </c>
      <c r="B1210" s="120">
        <v>42147</v>
      </c>
      <c r="C1210" s="116" t="s">
        <v>537</v>
      </c>
      <c r="D1210" s="116" t="s">
        <v>559</v>
      </c>
      <c r="E1210" s="116" t="s">
        <v>459</v>
      </c>
      <c r="F1210" s="116" t="s">
        <v>1169</v>
      </c>
      <c r="G1210" s="116" t="s">
        <v>1170</v>
      </c>
      <c r="H1210" s="116">
        <f t="shared" si="96"/>
        <v>1</v>
      </c>
      <c r="I1210" s="116" t="s">
        <v>159</v>
      </c>
      <c r="J1210" s="116" t="s">
        <v>164</v>
      </c>
      <c r="K1210" s="116">
        <v>5</v>
      </c>
      <c r="L1210" s="116" t="s">
        <v>205</v>
      </c>
      <c r="M1210" s="116" t="s">
        <v>165</v>
      </c>
      <c r="N1210" s="116" t="s">
        <v>200</v>
      </c>
      <c r="O1210" s="116">
        <f t="shared" si="97"/>
        <v>2015</v>
      </c>
      <c r="P1210" s="116">
        <f t="shared" si="98"/>
        <v>5</v>
      </c>
    </row>
    <row r="1211" spans="1:16" x14ac:dyDescent="0.2">
      <c r="A1211" t="s">
        <v>102</v>
      </c>
      <c r="B1211" s="117">
        <v>42627</v>
      </c>
      <c r="C1211" t="s">
        <v>1983</v>
      </c>
      <c r="D1211" t="s">
        <v>1984</v>
      </c>
      <c r="F1211" t="s">
        <v>1989</v>
      </c>
      <c r="G1211" t="s">
        <v>1994</v>
      </c>
      <c r="H1211" s="116">
        <f t="shared" si="96"/>
        <v>2</v>
      </c>
      <c r="O1211" s="116">
        <f t="shared" si="97"/>
        <v>2016</v>
      </c>
      <c r="P1211" s="116">
        <f t="shared" si="98"/>
        <v>9</v>
      </c>
    </row>
    <row r="1212" spans="1:16" x14ac:dyDescent="0.2">
      <c r="A1212" t="s">
        <v>102</v>
      </c>
      <c r="B1212" s="117">
        <v>42627</v>
      </c>
      <c r="C1212" t="s">
        <v>1983</v>
      </c>
      <c r="D1212" t="s">
        <v>1984</v>
      </c>
      <c r="F1212" t="s">
        <v>1985</v>
      </c>
      <c r="G1212" t="s">
        <v>1994</v>
      </c>
      <c r="H1212" s="116">
        <f t="shared" si="96"/>
        <v>3</v>
      </c>
      <c r="O1212" s="116">
        <f t="shared" si="97"/>
        <v>2016</v>
      </c>
      <c r="P1212" s="116">
        <f t="shared" si="98"/>
        <v>9</v>
      </c>
    </row>
    <row r="1213" spans="1:16" x14ac:dyDescent="0.2">
      <c r="A1213" s="116" t="str">
        <f t="shared" ref="A1213:A1234" si="102">IF(I1213="",TRIM(J1213),CONCATENATE(TRIM(J1213)," ",TRIM(I1213)))</f>
        <v>Kathy Kay</v>
      </c>
      <c r="B1213" s="117">
        <v>42406</v>
      </c>
      <c r="C1213" t="s">
        <v>310</v>
      </c>
      <c r="D1213" t="s">
        <v>556</v>
      </c>
      <c r="E1213" t="s">
        <v>1655</v>
      </c>
      <c r="F1213" t="s">
        <v>1656</v>
      </c>
      <c r="G1213" t="s">
        <v>1648</v>
      </c>
      <c r="H1213" s="116">
        <f t="shared" si="96"/>
        <v>1</v>
      </c>
      <c r="I1213" t="s">
        <v>159</v>
      </c>
      <c r="J1213" t="s">
        <v>164</v>
      </c>
      <c r="K1213" t="s">
        <v>1685</v>
      </c>
      <c r="L1213" t="s">
        <v>205</v>
      </c>
      <c r="M1213" t="s">
        <v>165</v>
      </c>
      <c r="N1213" t="s">
        <v>200</v>
      </c>
      <c r="O1213" s="116">
        <f t="shared" si="97"/>
        <v>2016</v>
      </c>
      <c r="P1213" s="116">
        <f t="shared" si="98"/>
        <v>2</v>
      </c>
    </row>
    <row r="1214" spans="1:16" x14ac:dyDescent="0.2">
      <c r="A1214" s="116" t="str">
        <f t="shared" si="102"/>
        <v>Kathy Kay</v>
      </c>
      <c r="B1214" s="117">
        <v>42420</v>
      </c>
      <c r="C1214" t="s">
        <v>410</v>
      </c>
      <c r="D1214" t="s">
        <v>368</v>
      </c>
      <c r="F1214" t="s">
        <v>364</v>
      </c>
      <c r="G1214" t="s">
        <v>1648</v>
      </c>
      <c r="H1214" s="116">
        <f t="shared" si="96"/>
        <v>2</v>
      </c>
      <c r="I1214" t="s">
        <v>159</v>
      </c>
      <c r="J1214" t="s">
        <v>164</v>
      </c>
      <c r="M1214" t="s">
        <v>165</v>
      </c>
      <c r="N1214" t="s">
        <v>200</v>
      </c>
      <c r="O1214" s="116">
        <f t="shared" si="97"/>
        <v>2016</v>
      </c>
      <c r="P1214" s="116">
        <f t="shared" si="98"/>
        <v>2</v>
      </c>
    </row>
    <row r="1215" spans="1:16" x14ac:dyDescent="0.2">
      <c r="A1215" s="116" t="str">
        <f t="shared" si="102"/>
        <v>Kathy Kay</v>
      </c>
      <c r="B1215" s="117">
        <v>42511</v>
      </c>
      <c r="C1215" t="s">
        <v>541</v>
      </c>
      <c r="D1215" t="s">
        <v>602</v>
      </c>
      <c r="E1215" t="s">
        <v>312</v>
      </c>
      <c r="F1215" t="s">
        <v>313</v>
      </c>
      <c r="G1215" t="s">
        <v>1835</v>
      </c>
      <c r="H1215" s="116">
        <f t="shared" si="96"/>
        <v>1</v>
      </c>
      <c r="I1215" t="s">
        <v>159</v>
      </c>
      <c r="J1215" t="s">
        <v>164</v>
      </c>
      <c r="N1215" t="s">
        <v>200</v>
      </c>
      <c r="O1215" s="116">
        <f t="shared" si="97"/>
        <v>2016</v>
      </c>
      <c r="P1215" s="116">
        <f t="shared" si="98"/>
        <v>5</v>
      </c>
    </row>
    <row r="1216" spans="1:16" x14ac:dyDescent="0.2">
      <c r="A1216" s="116" t="str">
        <f t="shared" si="102"/>
        <v>Kathy Kay</v>
      </c>
      <c r="B1216" s="120">
        <v>41496</v>
      </c>
      <c r="C1216" s="116" t="s">
        <v>476</v>
      </c>
      <c r="D1216" s="116" t="s">
        <v>1171</v>
      </c>
      <c r="E1216" s="116"/>
      <c r="F1216" s="116" t="s">
        <v>364</v>
      </c>
      <c r="G1216" s="116" t="s">
        <v>1172</v>
      </c>
      <c r="H1216" s="116">
        <f t="shared" si="96"/>
        <v>1</v>
      </c>
      <c r="I1216" s="116" t="s">
        <v>159</v>
      </c>
      <c r="J1216" s="116" t="s">
        <v>164</v>
      </c>
      <c r="K1216" s="116"/>
      <c r="L1216" s="116"/>
      <c r="M1216" s="116"/>
      <c r="N1216" s="116" t="s">
        <v>317</v>
      </c>
      <c r="O1216" s="116">
        <f t="shared" si="97"/>
        <v>2013</v>
      </c>
      <c r="P1216" s="116">
        <f t="shared" si="98"/>
        <v>8</v>
      </c>
    </row>
    <row r="1217" spans="1:16" x14ac:dyDescent="0.2">
      <c r="A1217" s="116" t="str">
        <f t="shared" si="102"/>
        <v>Kathy Kay</v>
      </c>
      <c r="B1217" s="117">
        <v>42651</v>
      </c>
      <c r="C1217" t="s">
        <v>476</v>
      </c>
      <c r="D1217" t="s">
        <v>603</v>
      </c>
      <c r="F1217" t="s">
        <v>2026</v>
      </c>
      <c r="G1217" t="s">
        <v>2052</v>
      </c>
      <c r="H1217" s="116">
        <f t="shared" si="96"/>
        <v>1</v>
      </c>
      <c r="I1217" t="s">
        <v>159</v>
      </c>
      <c r="J1217" t="s">
        <v>164</v>
      </c>
      <c r="M1217" t="s">
        <v>165</v>
      </c>
      <c r="N1217" t="s">
        <v>200</v>
      </c>
      <c r="O1217" s="116">
        <f t="shared" si="97"/>
        <v>2016</v>
      </c>
      <c r="P1217" s="116">
        <f t="shared" si="98"/>
        <v>10</v>
      </c>
    </row>
    <row r="1218" spans="1:16" x14ac:dyDescent="0.2">
      <c r="A1218" s="116" t="str">
        <f t="shared" si="102"/>
        <v>Kathy Kay</v>
      </c>
      <c r="B1218" s="117">
        <v>42679</v>
      </c>
      <c r="C1218" t="s">
        <v>426</v>
      </c>
      <c r="D1218" t="s">
        <v>395</v>
      </c>
      <c r="F1218" t="s">
        <v>313</v>
      </c>
      <c r="G1218" t="s">
        <v>2052</v>
      </c>
      <c r="H1218" s="116">
        <f t="shared" ref="H1218:H1281" si="103">IF(TRIM(G1218)=TRIM(G1217),H1217+1,1)</f>
        <v>2</v>
      </c>
      <c r="I1218" t="s">
        <v>159</v>
      </c>
      <c r="J1218" t="s">
        <v>164</v>
      </c>
      <c r="M1218" t="s">
        <v>165</v>
      </c>
      <c r="N1218" t="s">
        <v>200</v>
      </c>
      <c r="O1218" s="116">
        <f t="shared" ref="O1218:O1281" si="104">YEAR(B1218)</f>
        <v>2016</v>
      </c>
      <c r="P1218" s="116">
        <f t="shared" ref="P1218:P1281" si="105">MONTH(B1218)</f>
        <v>11</v>
      </c>
    </row>
    <row r="1219" spans="1:16" x14ac:dyDescent="0.2">
      <c r="A1219" s="116" t="str">
        <f t="shared" si="102"/>
        <v>Kathy Kay</v>
      </c>
      <c r="B1219" s="120">
        <v>41734</v>
      </c>
      <c r="C1219" s="116" t="s">
        <v>326</v>
      </c>
      <c r="D1219" s="116" t="s">
        <v>652</v>
      </c>
      <c r="E1219" s="116" t="s">
        <v>312</v>
      </c>
      <c r="F1219" s="116" t="s">
        <v>329</v>
      </c>
      <c r="G1219" s="116" t="s">
        <v>1173</v>
      </c>
      <c r="H1219" s="116">
        <f t="shared" si="103"/>
        <v>1</v>
      </c>
      <c r="I1219" s="116" t="s">
        <v>159</v>
      </c>
      <c r="J1219" s="116" t="s">
        <v>164</v>
      </c>
      <c r="K1219" s="116">
        <v>5</v>
      </c>
      <c r="L1219" s="116" t="s">
        <v>205</v>
      </c>
      <c r="M1219" s="116" t="s">
        <v>165</v>
      </c>
      <c r="N1219" s="116" t="s">
        <v>317</v>
      </c>
      <c r="O1219" s="116">
        <f t="shared" si="104"/>
        <v>2014</v>
      </c>
      <c r="P1219" s="116">
        <f t="shared" si="105"/>
        <v>4</v>
      </c>
    </row>
    <row r="1220" spans="1:16" x14ac:dyDescent="0.2">
      <c r="A1220" s="116" t="str">
        <f t="shared" si="102"/>
        <v>Kathy Kay</v>
      </c>
      <c r="B1220" s="120">
        <v>42049</v>
      </c>
      <c r="C1220" s="116" t="s">
        <v>553</v>
      </c>
      <c r="D1220" s="116" t="s">
        <v>792</v>
      </c>
      <c r="E1220" s="116"/>
      <c r="F1220" s="116" t="s">
        <v>313</v>
      </c>
      <c r="G1220" s="116" t="s">
        <v>1173</v>
      </c>
      <c r="H1220" s="116">
        <f t="shared" si="103"/>
        <v>2</v>
      </c>
      <c r="I1220" s="116" t="s">
        <v>159</v>
      </c>
      <c r="J1220" s="116" t="s">
        <v>164</v>
      </c>
      <c r="K1220" s="116">
        <v>5</v>
      </c>
      <c r="L1220" s="116" t="s">
        <v>205</v>
      </c>
      <c r="M1220" s="116" t="s">
        <v>165</v>
      </c>
      <c r="N1220" s="116" t="s">
        <v>200</v>
      </c>
      <c r="O1220" s="116">
        <f t="shared" si="104"/>
        <v>2015</v>
      </c>
      <c r="P1220" s="116">
        <f t="shared" si="105"/>
        <v>2</v>
      </c>
    </row>
    <row r="1221" spans="1:16" x14ac:dyDescent="0.2">
      <c r="A1221" s="116" t="str">
        <f t="shared" si="102"/>
        <v>Kathy Kay</v>
      </c>
      <c r="B1221" s="117">
        <v>42623</v>
      </c>
      <c r="C1221" t="s">
        <v>1969</v>
      </c>
      <c r="D1221" t="s">
        <v>1982</v>
      </c>
      <c r="F1221" t="s">
        <v>1971</v>
      </c>
      <c r="G1221" t="s">
        <v>1173</v>
      </c>
      <c r="H1221" s="116">
        <f t="shared" si="103"/>
        <v>3</v>
      </c>
      <c r="I1221" t="s">
        <v>159</v>
      </c>
      <c r="J1221" t="s">
        <v>164</v>
      </c>
      <c r="M1221" t="s">
        <v>165</v>
      </c>
      <c r="N1221" t="s">
        <v>200</v>
      </c>
      <c r="O1221" s="116">
        <f t="shared" si="104"/>
        <v>2016</v>
      </c>
      <c r="P1221" s="116">
        <f t="shared" si="105"/>
        <v>9</v>
      </c>
    </row>
    <row r="1222" spans="1:16" x14ac:dyDescent="0.2">
      <c r="A1222" s="116" t="str">
        <f t="shared" si="102"/>
        <v>Kathy Kay</v>
      </c>
      <c r="B1222" s="117">
        <v>42456</v>
      </c>
      <c r="C1222" t="s">
        <v>340</v>
      </c>
      <c r="D1222" t="s">
        <v>1733</v>
      </c>
      <c r="F1222" t="s">
        <v>364</v>
      </c>
      <c r="G1222" t="s">
        <v>1738</v>
      </c>
      <c r="H1222" s="116">
        <f t="shared" si="103"/>
        <v>1</v>
      </c>
      <c r="I1222" t="s">
        <v>159</v>
      </c>
      <c r="J1222" t="s">
        <v>164</v>
      </c>
      <c r="M1222" t="s">
        <v>165</v>
      </c>
      <c r="N1222" t="s">
        <v>200</v>
      </c>
      <c r="O1222" s="116">
        <f t="shared" si="104"/>
        <v>2016</v>
      </c>
      <c r="P1222" s="116">
        <f t="shared" si="105"/>
        <v>3</v>
      </c>
    </row>
    <row r="1223" spans="1:16" x14ac:dyDescent="0.2">
      <c r="A1223" s="116" t="str">
        <f t="shared" si="102"/>
        <v>Kathy Kay</v>
      </c>
      <c r="B1223" s="117">
        <v>42511</v>
      </c>
      <c r="C1223" t="s">
        <v>541</v>
      </c>
      <c r="D1223" t="s">
        <v>580</v>
      </c>
      <c r="E1223" t="s">
        <v>312</v>
      </c>
      <c r="F1223" t="s">
        <v>313</v>
      </c>
      <c r="G1223" t="s">
        <v>1738</v>
      </c>
      <c r="H1223" s="116">
        <f t="shared" si="103"/>
        <v>2</v>
      </c>
      <c r="I1223" t="s">
        <v>159</v>
      </c>
      <c r="J1223" t="s">
        <v>164</v>
      </c>
      <c r="N1223" t="s">
        <v>200</v>
      </c>
      <c r="O1223" s="116">
        <f t="shared" si="104"/>
        <v>2016</v>
      </c>
      <c r="P1223" s="116">
        <f t="shared" si="105"/>
        <v>5</v>
      </c>
    </row>
    <row r="1224" spans="1:16" x14ac:dyDescent="0.2">
      <c r="A1224" s="116" t="str">
        <f t="shared" si="102"/>
        <v>Kathy Kay</v>
      </c>
      <c r="B1224" s="117">
        <v>42560</v>
      </c>
      <c r="C1224" t="s">
        <v>1857</v>
      </c>
      <c r="D1224" t="s">
        <v>1860</v>
      </c>
      <c r="F1224" t="s">
        <v>313</v>
      </c>
      <c r="G1224" t="s">
        <v>1738</v>
      </c>
      <c r="H1224" s="116">
        <f t="shared" si="103"/>
        <v>3</v>
      </c>
      <c r="I1224" t="s">
        <v>159</v>
      </c>
      <c r="J1224" t="s">
        <v>164</v>
      </c>
      <c r="N1224" t="s">
        <v>200</v>
      </c>
      <c r="O1224" s="116">
        <f t="shared" si="104"/>
        <v>2016</v>
      </c>
      <c r="P1224" s="116">
        <f t="shared" si="105"/>
        <v>7</v>
      </c>
    </row>
    <row r="1225" spans="1:16" x14ac:dyDescent="0.2">
      <c r="A1225" s="116" t="str">
        <f t="shared" si="102"/>
        <v>Kathy Kay</v>
      </c>
      <c r="B1225" s="117">
        <v>42588</v>
      </c>
      <c r="C1225" t="s">
        <v>687</v>
      </c>
      <c r="D1225" s="140" t="s">
        <v>1896</v>
      </c>
      <c r="E1225" s="140"/>
      <c r="F1225" s="143" t="s">
        <v>1461</v>
      </c>
      <c r="G1225" s="140" t="s">
        <v>1925</v>
      </c>
      <c r="H1225" s="116">
        <f t="shared" si="103"/>
        <v>4</v>
      </c>
      <c r="I1225" s="140" t="s">
        <v>159</v>
      </c>
      <c r="J1225" s="140" t="s">
        <v>164</v>
      </c>
      <c r="K1225" s="140"/>
      <c r="L1225" s="140"/>
      <c r="M1225" s="140"/>
      <c r="N1225" s="140" t="s">
        <v>200</v>
      </c>
      <c r="O1225" s="116">
        <f t="shared" si="104"/>
        <v>2016</v>
      </c>
      <c r="P1225" s="116">
        <f t="shared" si="105"/>
        <v>8</v>
      </c>
    </row>
    <row r="1226" spans="1:16" x14ac:dyDescent="0.2">
      <c r="A1226" s="116" t="str">
        <f t="shared" si="102"/>
        <v>Kathy Kay</v>
      </c>
      <c r="B1226" s="117">
        <v>42259</v>
      </c>
      <c r="C1226" t="s">
        <v>520</v>
      </c>
      <c r="D1226" s="118" t="s">
        <v>1554</v>
      </c>
      <c r="E1226" s="118"/>
      <c r="F1226" s="118" t="s">
        <v>313</v>
      </c>
      <c r="G1226" s="118" t="s">
        <v>1578</v>
      </c>
      <c r="H1226" s="116">
        <f t="shared" si="103"/>
        <v>1</v>
      </c>
      <c r="I1226" s="118" t="s">
        <v>159</v>
      </c>
      <c r="J1226" s="118" t="s">
        <v>164</v>
      </c>
      <c r="K1226" s="118"/>
      <c r="L1226" s="118"/>
      <c r="M1226" s="118"/>
      <c r="N1226" s="118" t="s">
        <v>200</v>
      </c>
      <c r="O1226" s="116">
        <f t="shared" si="104"/>
        <v>2015</v>
      </c>
      <c r="P1226" s="116">
        <f t="shared" si="105"/>
        <v>9</v>
      </c>
    </row>
    <row r="1227" spans="1:16" x14ac:dyDescent="0.2">
      <c r="A1227" s="116" t="str">
        <f t="shared" si="102"/>
        <v>Kathy Kay</v>
      </c>
      <c r="B1227" s="117">
        <v>42287</v>
      </c>
      <c r="C1227" t="s">
        <v>1605</v>
      </c>
      <c r="D1227" t="s">
        <v>1606</v>
      </c>
      <c r="F1227" t="s">
        <v>313</v>
      </c>
      <c r="G1227" t="s">
        <v>1578</v>
      </c>
      <c r="H1227" s="116">
        <f t="shared" si="103"/>
        <v>2</v>
      </c>
      <c r="I1227" t="s">
        <v>159</v>
      </c>
      <c r="J1227" t="s">
        <v>164</v>
      </c>
      <c r="N1227" t="s">
        <v>200</v>
      </c>
      <c r="O1227" s="116">
        <f t="shared" si="104"/>
        <v>2015</v>
      </c>
      <c r="P1227" s="116">
        <f t="shared" si="105"/>
        <v>10</v>
      </c>
    </row>
    <row r="1228" spans="1:16" x14ac:dyDescent="0.2">
      <c r="A1228" s="116" t="str">
        <f t="shared" si="102"/>
        <v>Kathy Kay</v>
      </c>
      <c r="B1228" s="120">
        <v>41610</v>
      </c>
      <c r="C1228" s="116" t="s">
        <v>507</v>
      </c>
      <c r="D1228" s="116" t="s">
        <v>916</v>
      </c>
      <c r="E1228" s="116"/>
      <c r="F1228" s="116" t="s">
        <v>313</v>
      </c>
      <c r="G1228" s="116" t="s">
        <v>1174</v>
      </c>
      <c r="H1228" s="116">
        <f t="shared" si="103"/>
        <v>1</v>
      </c>
      <c r="I1228" s="116" t="s">
        <v>159</v>
      </c>
      <c r="J1228" s="116" t="s">
        <v>164</v>
      </c>
      <c r="K1228" s="116"/>
      <c r="L1228" s="116"/>
      <c r="M1228" s="116"/>
      <c r="N1228" s="116" t="s">
        <v>317</v>
      </c>
      <c r="O1228" s="116">
        <f t="shared" si="104"/>
        <v>2013</v>
      </c>
      <c r="P1228" s="116">
        <f t="shared" si="105"/>
        <v>12</v>
      </c>
    </row>
    <row r="1229" spans="1:16" x14ac:dyDescent="0.2">
      <c r="A1229" s="116" t="str">
        <f t="shared" si="102"/>
        <v>Kathy Kay</v>
      </c>
      <c r="B1229" s="120">
        <v>41587</v>
      </c>
      <c r="C1229" s="116" t="s">
        <v>541</v>
      </c>
      <c r="D1229" s="116" t="s">
        <v>848</v>
      </c>
      <c r="E1229" s="116" t="s">
        <v>312</v>
      </c>
      <c r="F1229" s="116" t="s">
        <v>313</v>
      </c>
      <c r="G1229" s="116" t="s">
        <v>1175</v>
      </c>
      <c r="H1229" s="116">
        <f t="shared" si="103"/>
        <v>1</v>
      </c>
      <c r="I1229" s="116" t="s">
        <v>159</v>
      </c>
      <c r="J1229" s="116" t="s">
        <v>164</v>
      </c>
      <c r="K1229" s="116">
        <v>5</v>
      </c>
      <c r="L1229" s="116"/>
      <c r="M1229" s="116" t="s">
        <v>165</v>
      </c>
      <c r="N1229" s="116" t="s">
        <v>317</v>
      </c>
      <c r="O1229" s="116">
        <f t="shared" si="104"/>
        <v>2013</v>
      </c>
      <c r="P1229" s="116">
        <f t="shared" si="105"/>
        <v>11</v>
      </c>
    </row>
    <row r="1230" spans="1:16" x14ac:dyDescent="0.2">
      <c r="A1230" s="116" t="str">
        <f t="shared" si="102"/>
        <v>Kathy Kay</v>
      </c>
      <c r="B1230" s="120">
        <v>41727</v>
      </c>
      <c r="C1230" s="116" t="s">
        <v>361</v>
      </c>
      <c r="D1230" s="116" t="s">
        <v>321</v>
      </c>
      <c r="E1230" s="116" t="s">
        <v>363</v>
      </c>
      <c r="F1230" s="116" t="s">
        <v>364</v>
      </c>
      <c r="G1230" s="116" t="s">
        <v>1175</v>
      </c>
      <c r="H1230" s="116">
        <f t="shared" si="103"/>
        <v>2</v>
      </c>
      <c r="I1230" s="116" t="s">
        <v>159</v>
      </c>
      <c r="J1230" s="116" t="s">
        <v>164</v>
      </c>
      <c r="K1230" s="116">
        <v>5</v>
      </c>
      <c r="L1230" s="116" t="s">
        <v>205</v>
      </c>
      <c r="M1230" s="116" t="s">
        <v>165</v>
      </c>
      <c r="N1230" s="116" t="s">
        <v>317</v>
      </c>
      <c r="O1230" s="116">
        <f t="shared" si="104"/>
        <v>2014</v>
      </c>
      <c r="P1230" s="116">
        <f t="shared" si="105"/>
        <v>3</v>
      </c>
    </row>
    <row r="1231" spans="1:16" x14ac:dyDescent="0.2">
      <c r="A1231" s="116" t="str">
        <f t="shared" si="102"/>
        <v>Kathy Kay</v>
      </c>
      <c r="B1231" s="120">
        <v>41972</v>
      </c>
      <c r="C1231" s="116" t="s">
        <v>336</v>
      </c>
      <c r="D1231" s="116" t="s">
        <v>321</v>
      </c>
      <c r="E1231" s="116" t="s">
        <v>338</v>
      </c>
      <c r="F1231" s="116" t="s">
        <v>313</v>
      </c>
      <c r="G1231" s="116" t="s">
        <v>1175</v>
      </c>
      <c r="H1231" s="116">
        <f t="shared" si="103"/>
        <v>3</v>
      </c>
      <c r="I1231" s="116" t="s">
        <v>159</v>
      </c>
      <c r="J1231" s="116" t="s">
        <v>164</v>
      </c>
      <c r="K1231" s="116">
        <v>5</v>
      </c>
      <c r="L1231" s="116" t="s">
        <v>205</v>
      </c>
      <c r="M1231" s="116" t="s">
        <v>165</v>
      </c>
      <c r="N1231" s="116" t="s">
        <v>317</v>
      </c>
      <c r="O1231" s="116">
        <f t="shared" si="104"/>
        <v>2014</v>
      </c>
      <c r="P1231" s="116">
        <f t="shared" si="105"/>
        <v>11</v>
      </c>
    </row>
    <row r="1232" spans="1:16" x14ac:dyDescent="0.2">
      <c r="A1232" s="116" t="str">
        <f t="shared" si="102"/>
        <v>Kathy Kay</v>
      </c>
      <c r="B1232" s="120">
        <v>42077</v>
      </c>
      <c r="C1232" s="116" t="s">
        <v>326</v>
      </c>
      <c r="D1232" s="116" t="s">
        <v>456</v>
      </c>
      <c r="E1232" s="116" t="s">
        <v>328</v>
      </c>
      <c r="F1232" s="116" t="s">
        <v>329</v>
      </c>
      <c r="G1232" s="116" t="s">
        <v>1176</v>
      </c>
      <c r="H1232" s="116">
        <f t="shared" si="103"/>
        <v>1</v>
      </c>
      <c r="I1232" s="116" t="s">
        <v>159</v>
      </c>
      <c r="J1232" s="116" t="s">
        <v>164</v>
      </c>
      <c r="K1232" s="116">
        <v>5</v>
      </c>
      <c r="L1232" s="116" t="s">
        <v>205</v>
      </c>
      <c r="M1232" s="116" t="s">
        <v>165</v>
      </c>
      <c r="N1232" s="116" t="s">
        <v>200</v>
      </c>
      <c r="O1232" s="116">
        <f t="shared" si="104"/>
        <v>2015</v>
      </c>
      <c r="P1232" s="116">
        <f t="shared" si="105"/>
        <v>3</v>
      </c>
    </row>
    <row r="1233" spans="1:16" x14ac:dyDescent="0.2">
      <c r="A1233" s="116" t="str">
        <f t="shared" si="102"/>
        <v>Kathy Kay</v>
      </c>
      <c r="B1233" s="120">
        <v>41601</v>
      </c>
      <c r="C1233" s="116" t="s">
        <v>701</v>
      </c>
      <c r="D1233" s="116" t="s">
        <v>1177</v>
      </c>
      <c r="E1233" s="116"/>
      <c r="F1233" s="116" t="s">
        <v>930</v>
      </c>
      <c r="G1233" s="116" t="s">
        <v>1178</v>
      </c>
      <c r="H1233" s="116">
        <f t="shared" si="103"/>
        <v>1</v>
      </c>
      <c r="I1233" s="116"/>
      <c r="J1233" s="116" t="s">
        <v>102</v>
      </c>
      <c r="K1233" s="116"/>
      <c r="L1233" s="116"/>
      <c r="M1233" s="116" t="s">
        <v>165</v>
      </c>
      <c r="N1233" s="116" t="s">
        <v>317</v>
      </c>
      <c r="O1233" s="116">
        <f t="shared" si="104"/>
        <v>2013</v>
      </c>
      <c r="P1233" s="116">
        <f t="shared" si="105"/>
        <v>11</v>
      </c>
    </row>
    <row r="1234" spans="1:16" x14ac:dyDescent="0.2">
      <c r="A1234" s="116" t="str">
        <f t="shared" si="102"/>
        <v>Kathy Kay</v>
      </c>
      <c r="B1234" s="120">
        <v>42238</v>
      </c>
      <c r="C1234" s="116" t="s">
        <v>545</v>
      </c>
      <c r="D1234" s="116" t="s">
        <v>1457</v>
      </c>
      <c r="E1234" s="116"/>
      <c r="F1234" s="116" t="s">
        <v>313</v>
      </c>
      <c r="G1234" s="116" t="s">
        <v>1437</v>
      </c>
      <c r="H1234" s="116">
        <f t="shared" si="103"/>
        <v>1</v>
      </c>
      <c r="I1234" s="116" t="s">
        <v>159</v>
      </c>
      <c r="J1234" s="116" t="s">
        <v>164</v>
      </c>
      <c r="K1234" s="116"/>
      <c r="L1234" s="116"/>
      <c r="M1234" s="116"/>
      <c r="N1234" s="116" t="s">
        <v>200</v>
      </c>
      <c r="O1234" s="116">
        <f t="shared" si="104"/>
        <v>2015</v>
      </c>
      <c r="P1234" s="116">
        <f t="shared" si="105"/>
        <v>8</v>
      </c>
    </row>
    <row r="1235" spans="1:16" x14ac:dyDescent="0.2">
      <c r="A1235" t="s">
        <v>102</v>
      </c>
      <c r="B1235" s="117">
        <v>42627</v>
      </c>
      <c r="C1235" t="s">
        <v>1983</v>
      </c>
      <c r="D1235" t="s">
        <v>1463</v>
      </c>
      <c r="F1235" t="s">
        <v>1986</v>
      </c>
      <c r="G1235" t="s">
        <v>1995</v>
      </c>
      <c r="H1235" s="116">
        <f t="shared" si="103"/>
        <v>1</v>
      </c>
      <c r="O1235" s="116">
        <f t="shared" si="104"/>
        <v>2016</v>
      </c>
      <c r="P1235" s="116">
        <f t="shared" si="105"/>
        <v>9</v>
      </c>
    </row>
    <row r="1236" spans="1:16" x14ac:dyDescent="0.2">
      <c r="A1236" t="s">
        <v>102</v>
      </c>
      <c r="B1236" s="117">
        <v>42627</v>
      </c>
      <c r="C1236" t="s">
        <v>1983</v>
      </c>
      <c r="D1236" t="s">
        <v>1463</v>
      </c>
      <c r="F1236" t="s">
        <v>1985</v>
      </c>
      <c r="G1236" t="s">
        <v>1995</v>
      </c>
      <c r="H1236" s="116">
        <f t="shared" si="103"/>
        <v>2</v>
      </c>
      <c r="O1236" s="116">
        <f t="shared" si="104"/>
        <v>2016</v>
      </c>
      <c r="P1236" s="116">
        <f t="shared" si="105"/>
        <v>9</v>
      </c>
    </row>
    <row r="1237" spans="1:16" x14ac:dyDescent="0.2">
      <c r="A1237" s="116" t="str">
        <f t="shared" ref="A1237:A1248" si="106">IF(I1237="",TRIM(J1237),CONCATENATE(TRIM(J1237)," ",TRIM(I1237)))</f>
        <v>Kathy Kay</v>
      </c>
      <c r="B1237" s="120">
        <v>41482</v>
      </c>
      <c r="C1237" s="116" t="s">
        <v>399</v>
      </c>
      <c r="D1237" s="116" t="s">
        <v>395</v>
      </c>
      <c r="E1237" s="116" t="s">
        <v>401</v>
      </c>
      <c r="F1237" s="116" t="s">
        <v>313</v>
      </c>
      <c r="G1237" s="116" t="s">
        <v>1179</v>
      </c>
      <c r="H1237" s="116">
        <f t="shared" si="103"/>
        <v>1</v>
      </c>
      <c r="I1237" s="116" t="s">
        <v>159</v>
      </c>
      <c r="J1237" s="116" t="s">
        <v>164</v>
      </c>
      <c r="K1237" s="116" t="s">
        <v>1050</v>
      </c>
      <c r="L1237" s="116"/>
      <c r="M1237" s="116" t="s">
        <v>165</v>
      </c>
      <c r="N1237" s="116" t="s">
        <v>317</v>
      </c>
      <c r="O1237" s="116">
        <f t="shared" si="104"/>
        <v>2013</v>
      </c>
      <c r="P1237" s="116">
        <f t="shared" si="105"/>
        <v>7</v>
      </c>
    </row>
    <row r="1238" spans="1:16" x14ac:dyDescent="0.2">
      <c r="A1238" s="116" t="str">
        <f t="shared" si="106"/>
        <v>Kathy Kay</v>
      </c>
      <c r="B1238" s="120">
        <v>41587</v>
      </c>
      <c r="C1238" s="116" t="s">
        <v>541</v>
      </c>
      <c r="D1238" s="116" t="s">
        <v>395</v>
      </c>
      <c r="E1238" s="116" t="s">
        <v>312</v>
      </c>
      <c r="F1238" s="116" t="s">
        <v>313</v>
      </c>
      <c r="G1238" s="116" t="s">
        <v>1179</v>
      </c>
      <c r="H1238" s="116">
        <f t="shared" si="103"/>
        <v>2</v>
      </c>
      <c r="I1238" s="116" t="s">
        <v>159</v>
      </c>
      <c r="J1238" s="116" t="s">
        <v>164</v>
      </c>
      <c r="K1238" s="116">
        <v>5</v>
      </c>
      <c r="L1238" s="116"/>
      <c r="M1238" s="116" t="s">
        <v>165</v>
      </c>
      <c r="N1238" s="116" t="s">
        <v>317</v>
      </c>
      <c r="O1238" s="116">
        <f t="shared" si="104"/>
        <v>2013</v>
      </c>
      <c r="P1238" s="116">
        <f t="shared" si="105"/>
        <v>11</v>
      </c>
    </row>
    <row r="1239" spans="1:16" x14ac:dyDescent="0.2">
      <c r="A1239" s="116" t="str">
        <f t="shared" si="106"/>
        <v>Kathy Kay</v>
      </c>
      <c r="B1239" s="120">
        <v>42049</v>
      </c>
      <c r="C1239" s="116" t="s">
        <v>553</v>
      </c>
      <c r="D1239" s="116" t="s">
        <v>603</v>
      </c>
      <c r="E1239" s="116"/>
      <c r="F1239" s="116" t="s">
        <v>313</v>
      </c>
      <c r="G1239" s="116" t="s">
        <v>1179</v>
      </c>
      <c r="H1239" s="116">
        <f t="shared" si="103"/>
        <v>3</v>
      </c>
      <c r="I1239" s="116" t="s">
        <v>159</v>
      </c>
      <c r="J1239" s="116" t="s">
        <v>164</v>
      </c>
      <c r="K1239" s="116">
        <v>5</v>
      </c>
      <c r="L1239" s="116" t="s">
        <v>205</v>
      </c>
      <c r="M1239" s="116" t="s">
        <v>165</v>
      </c>
      <c r="N1239" s="116" t="s">
        <v>200</v>
      </c>
      <c r="O1239" s="116">
        <f t="shared" si="104"/>
        <v>2015</v>
      </c>
      <c r="P1239" s="116">
        <f t="shared" si="105"/>
        <v>2</v>
      </c>
    </row>
    <row r="1240" spans="1:16" x14ac:dyDescent="0.2">
      <c r="A1240" s="116" t="str">
        <f t="shared" si="106"/>
        <v>Kathy Kay</v>
      </c>
      <c r="B1240" s="120">
        <v>41517</v>
      </c>
      <c r="C1240" s="116" t="s">
        <v>520</v>
      </c>
      <c r="D1240" s="116" t="s">
        <v>1180</v>
      </c>
      <c r="E1240" s="116" t="s">
        <v>446</v>
      </c>
      <c r="F1240" s="116" t="s">
        <v>313</v>
      </c>
      <c r="G1240" s="116" t="s">
        <v>1181</v>
      </c>
      <c r="H1240" s="116">
        <f t="shared" si="103"/>
        <v>1</v>
      </c>
      <c r="I1240" s="116" t="s">
        <v>159</v>
      </c>
      <c r="J1240" s="116" t="s">
        <v>164</v>
      </c>
      <c r="K1240" s="116">
        <v>5</v>
      </c>
      <c r="L1240" s="116"/>
      <c r="M1240" s="116" t="s">
        <v>165</v>
      </c>
      <c r="N1240" s="116" t="s">
        <v>317</v>
      </c>
      <c r="O1240" s="116">
        <f t="shared" si="104"/>
        <v>2013</v>
      </c>
      <c r="P1240" s="116">
        <f t="shared" si="105"/>
        <v>8</v>
      </c>
    </row>
    <row r="1241" spans="1:16" x14ac:dyDescent="0.2">
      <c r="A1241" s="116" t="str">
        <f t="shared" si="106"/>
        <v>Kathy Kay</v>
      </c>
      <c r="B1241" s="120">
        <v>42175</v>
      </c>
      <c r="C1241" s="116" t="s">
        <v>562</v>
      </c>
      <c r="D1241" s="116" t="s">
        <v>1446</v>
      </c>
      <c r="E1241" s="116" t="s">
        <v>564</v>
      </c>
      <c r="F1241" s="116" t="s">
        <v>313</v>
      </c>
      <c r="G1241" s="116" t="s">
        <v>1499</v>
      </c>
      <c r="H1241" s="116">
        <f t="shared" si="103"/>
        <v>1</v>
      </c>
      <c r="I1241" s="116" t="s">
        <v>159</v>
      </c>
      <c r="J1241" s="116" t="s">
        <v>164</v>
      </c>
      <c r="K1241" s="116">
        <v>5</v>
      </c>
      <c r="L1241" s="116" t="s">
        <v>205</v>
      </c>
      <c r="M1241" s="116" t="s">
        <v>165</v>
      </c>
      <c r="N1241" s="116" t="s">
        <v>200</v>
      </c>
      <c r="O1241" s="116">
        <f t="shared" si="104"/>
        <v>2015</v>
      </c>
      <c r="P1241" s="116">
        <f t="shared" si="105"/>
        <v>6</v>
      </c>
    </row>
    <row r="1242" spans="1:16" x14ac:dyDescent="0.2">
      <c r="A1242" s="116" t="str">
        <f t="shared" si="106"/>
        <v>Kathy Kay</v>
      </c>
      <c r="B1242" s="120">
        <v>41769</v>
      </c>
      <c r="C1242" s="116" t="s">
        <v>350</v>
      </c>
      <c r="D1242" s="116" t="s">
        <v>814</v>
      </c>
      <c r="E1242" s="116"/>
      <c r="F1242" s="116" t="s">
        <v>352</v>
      </c>
      <c r="G1242" s="116" t="s">
        <v>1182</v>
      </c>
      <c r="H1242" s="116">
        <f t="shared" si="103"/>
        <v>1</v>
      </c>
      <c r="I1242" s="116"/>
      <c r="J1242" s="116" t="s">
        <v>102</v>
      </c>
      <c r="K1242" s="116"/>
      <c r="L1242" s="116"/>
      <c r="M1242" s="116"/>
      <c r="N1242" s="116" t="s">
        <v>317</v>
      </c>
      <c r="O1242" s="116">
        <f t="shared" si="104"/>
        <v>2014</v>
      </c>
      <c r="P1242" s="116">
        <f t="shared" si="105"/>
        <v>5</v>
      </c>
    </row>
    <row r="1243" spans="1:16" x14ac:dyDescent="0.2">
      <c r="A1243" s="116" t="str">
        <f t="shared" si="106"/>
        <v>Kathy Kay</v>
      </c>
      <c r="B1243" s="117">
        <v>42273</v>
      </c>
      <c r="C1243" t="s">
        <v>476</v>
      </c>
      <c r="D1243" t="s">
        <v>1579</v>
      </c>
      <c r="F1243" t="s">
        <v>446</v>
      </c>
      <c r="G1243" t="s">
        <v>1580</v>
      </c>
      <c r="H1243" s="116">
        <f t="shared" si="103"/>
        <v>1</v>
      </c>
      <c r="I1243" t="s">
        <v>159</v>
      </c>
      <c r="J1243" t="s">
        <v>164</v>
      </c>
      <c r="M1243" t="s">
        <v>165</v>
      </c>
      <c r="N1243" t="s">
        <v>200</v>
      </c>
      <c r="O1243" s="116">
        <f t="shared" si="104"/>
        <v>2015</v>
      </c>
      <c r="P1243" s="116">
        <f t="shared" si="105"/>
        <v>9</v>
      </c>
    </row>
    <row r="1244" spans="1:16" x14ac:dyDescent="0.2">
      <c r="A1244" s="116" t="str">
        <f t="shared" si="106"/>
        <v>Kathy Kay</v>
      </c>
      <c r="B1244" s="117">
        <v>42273</v>
      </c>
      <c r="C1244" t="s">
        <v>476</v>
      </c>
      <c r="D1244" t="s">
        <v>1558</v>
      </c>
      <c r="F1244" t="s">
        <v>446</v>
      </c>
      <c r="G1244" t="s">
        <v>1581</v>
      </c>
      <c r="H1244" s="116">
        <f t="shared" si="103"/>
        <v>1</v>
      </c>
      <c r="I1244" t="s">
        <v>159</v>
      </c>
      <c r="J1244" t="s">
        <v>164</v>
      </c>
      <c r="M1244" t="s">
        <v>165</v>
      </c>
      <c r="N1244" t="s">
        <v>200</v>
      </c>
      <c r="O1244" s="116">
        <f t="shared" si="104"/>
        <v>2015</v>
      </c>
      <c r="P1244" s="116">
        <f t="shared" si="105"/>
        <v>9</v>
      </c>
    </row>
    <row r="1245" spans="1:16" x14ac:dyDescent="0.2">
      <c r="A1245" s="116" t="str">
        <f t="shared" si="106"/>
        <v>Kathy Kay</v>
      </c>
      <c r="B1245" s="120">
        <v>41587</v>
      </c>
      <c r="C1245" s="116" t="s">
        <v>541</v>
      </c>
      <c r="D1245" s="116" t="s">
        <v>499</v>
      </c>
      <c r="E1245" s="116" t="s">
        <v>312</v>
      </c>
      <c r="F1245" s="116" t="s">
        <v>313</v>
      </c>
      <c r="G1245" s="116" t="s">
        <v>1183</v>
      </c>
      <c r="H1245" s="116">
        <f t="shared" si="103"/>
        <v>1</v>
      </c>
      <c r="I1245" s="116" t="s">
        <v>159</v>
      </c>
      <c r="J1245" s="116" t="s">
        <v>164</v>
      </c>
      <c r="K1245" s="116">
        <v>5</v>
      </c>
      <c r="L1245" s="116"/>
      <c r="M1245" s="116" t="s">
        <v>165</v>
      </c>
      <c r="N1245" s="116" t="s">
        <v>317</v>
      </c>
      <c r="O1245" s="116">
        <f t="shared" si="104"/>
        <v>2013</v>
      </c>
      <c r="P1245" s="116">
        <f t="shared" si="105"/>
        <v>11</v>
      </c>
    </row>
    <row r="1246" spans="1:16" x14ac:dyDescent="0.2">
      <c r="A1246" s="116" t="str">
        <f t="shared" si="106"/>
        <v>Kathy Kay</v>
      </c>
      <c r="B1246" s="120">
        <v>41517</v>
      </c>
      <c r="C1246" s="116" t="s">
        <v>520</v>
      </c>
      <c r="D1246" s="116" t="s">
        <v>714</v>
      </c>
      <c r="E1246" s="116" t="s">
        <v>446</v>
      </c>
      <c r="F1246" s="116" t="s">
        <v>313</v>
      </c>
      <c r="G1246" s="116" t="s">
        <v>1184</v>
      </c>
      <c r="H1246" s="116">
        <f t="shared" si="103"/>
        <v>1</v>
      </c>
      <c r="I1246" s="116" t="s">
        <v>159</v>
      </c>
      <c r="J1246" s="116" t="s">
        <v>164</v>
      </c>
      <c r="K1246" s="116">
        <v>5</v>
      </c>
      <c r="L1246" s="116"/>
      <c r="M1246" s="116" t="s">
        <v>165</v>
      </c>
      <c r="N1246" s="116" t="s">
        <v>317</v>
      </c>
      <c r="O1246" s="116">
        <f t="shared" si="104"/>
        <v>2013</v>
      </c>
      <c r="P1246" s="116">
        <f t="shared" si="105"/>
        <v>8</v>
      </c>
    </row>
    <row r="1247" spans="1:16" x14ac:dyDescent="0.2">
      <c r="A1247" s="116" t="str">
        <f t="shared" si="106"/>
        <v>Kathy Kay</v>
      </c>
      <c r="B1247" s="120">
        <v>42175</v>
      </c>
      <c r="C1247" s="116" t="s">
        <v>562</v>
      </c>
      <c r="D1247" s="116" t="s">
        <v>1450</v>
      </c>
      <c r="E1247" s="116" t="s">
        <v>564</v>
      </c>
      <c r="F1247" s="116" t="s">
        <v>313</v>
      </c>
      <c r="G1247" s="116" t="s">
        <v>1500</v>
      </c>
      <c r="H1247" s="116">
        <f t="shared" si="103"/>
        <v>1</v>
      </c>
      <c r="I1247" s="116" t="s">
        <v>159</v>
      </c>
      <c r="J1247" s="116" t="s">
        <v>164</v>
      </c>
      <c r="K1247" s="116">
        <v>5</v>
      </c>
      <c r="L1247" s="116" t="s">
        <v>205</v>
      </c>
      <c r="M1247" s="116" t="s">
        <v>165</v>
      </c>
      <c r="N1247" s="116" t="s">
        <v>200</v>
      </c>
      <c r="O1247" s="116">
        <f t="shared" si="104"/>
        <v>2015</v>
      </c>
      <c r="P1247" s="116">
        <f t="shared" si="105"/>
        <v>6</v>
      </c>
    </row>
    <row r="1248" spans="1:16" x14ac:dyDescent="0.2">
      <c r="A1248" s="116" t="str">
        <f t="shared" si="106"/>
        <v>Kathy Kay</v>
      </c>
      <c r="B1248" s="120">
        <v>42182</v>
      </c>
      <c r="C1248" s="116" t="s">
        <v>1453</v>
      </c>
      <c r="D1248" s="116" t="s">
        <v>1454</v>
      </c>
      <c r="E1248" s="116" t="s">
        <v>363</v>
      </c>
      <c r="F1248" s="116" t="s">
        <v>364</v>
      </c>
      <c r="G1248" s="116" t="s">
        <v>1500</v>
      </c>
      <c r="H1248" s="116">
        <f t="shared" si="103"/>
        <v>2</v>
      </c>
      <c r="I1248" s="116" t="s">
        <v>159</v>
      </c>
      <c r="J1248" s="116" t="s">
        <v>164</v>
      </c>
      <c r="K1248" s="116">
        <v>5</v>
      </c>
      <c r="L1248" s="116" t="s">
        <v>205</v>
      </c>
      <c r="M1248" s="116" t="s">
        <v>165</v>
      </c>
      <c r="N1248" s="116" t="s">
        <v>200</v>
      </c>
      <c r="O1248" s="116">
        <f t="shared" si="104"/>
        <v>2015</v>
      </c>
      <c r="P1248" s="116">
        <f t="shared" si="105"/>
        <v>6</v>
      </c>
    </row>
    <row r="1249" spans="1:16" ht="15" x14ac:dyDescent="0.2">
      <c r="A1249" s="121" t="s">
        <v>102</v>
      </c>
      <c r="B1249" s="120">
        <v>42224</v>
      </c>
      <c r="C1249" s="116" t="s">
        <v>399</v>
      </c>
      <c r="D1249" s="121" t="s">
        <v>737</v>
      </c>
      <c r="E1249" s="121"/>
      <c r="F1249" s="122" t="s">
        <v>363</v>
      </c>
      <c r="G1249" s="122" t="s">
        <v>1500</v>
      </c>
      <c r="H1249" s="116">
        <f t="shared" si="103"/>
        <v>3</v>
      </c>
      <c r="I1249" s="116"/>
      <c r="J1249" s="116"/>
      <c r="K1249" s="116"/>
      <c r="L1249" s="116"/>
      <c r="M1249" s="116"/>
      <c r="N1249" s="116" t="s">
        <v>200</v>
      </c>
      <c r="O1249" s="116">
        <f t="shared" si="104"/>
        <v>2015</v>
      </c>
      <c r="P1249" s="116">
        <f t="shared" si="105"/>
        <v>8</v>
      </c>
    </row>
    <row r="1250" spans="1:16" x14ac:dyDescent="0.2">
      <c r="A1250" s="116" t="str">
        <f t="shared" ref="A1250:A1255" si="107">IF(I1250="",TRIM(J1250),CONCATENATE(TRIM(J1250)," ",TRIM(I1250)))</f>
        <v>Kathy Kay</v>
      </c>
      <c r="B1250" s="120">
        <v>42238</v>
      </c>
      <c r="C1250" s="116" t="s">
        <v>545</v>
      </c>
      <c r="D1250" s="116" t="s">
        <v>546</v>
      </c>
      <c r="E1250" s="116"/>
      <c r="F1250" s="116" t="s">
        <v>313</v>
      </c>
      <c r="G1250" s="116" t="s">
        <v>1500</v>
      </c>
      <c r="H1250" s="116">
        <f t="shared" si="103"/>
        <v>4</v>
      </c>
      <c r="I1250" s="116" t="s">
        <v>159</v>
      </c>
      <c r="J1250" s="116" t="s">
        <v>164</v>
      </c>
      <c r="K1250" s="116"/>
      <c r="L1250" s="116"/>
      <c r="M1250" s="116"/>
      <c r="N1250" s="116" t="s">
        <v>200</v>
      </c>
      <c r="O1250" s="116">
        <f t="shared" si="104"/>
        <v>2015</v>
      </c>
      <c r="P1250" s="116">
        <f t="shared" si="105"/>
        <v>8</v>
      </c>
    </row>
    <row r="1251" spans="1:16" x14ac:dyDescent="0.2">
      <c r="A1251" s="116" t="str">
        <f t="shared" si="107"/>
        <v>Kathy Kay</v>
      </c>
      <c r="B1251" s="120">
        <v>41769</v>
      </c>
      <c r="C1251" s="116" t="s">
        <v>350</v>
      </c>
      <c r="D1251" s="116" t="s">
        <v>1086</v>
      </c>
      <c r="E1251" s="116"/>
      <c r="F1251" s="116" t="s">
        <v>435</v>
      </c>
      <c r="G1251" s="116" t="s">
        <v>1185</v>
      </c>
      <c r="H1251" s="116">
        <f t="shared" si="103"/>
        <v>1</v>
      </c>
      <c r="I1251" s="116"/>
      <c r="J1251" s="116" t="s">
        <v>102</v>
      </c>
      <c r="K1251" s="116"/>
      <c r="L1251" s="116"/>
      <c r="M1251" s="116"/>
      <c r="N1251" s="116" t="s">
        <v>317</v>
      </c>
      <c r="O1251" s="116">
        <f t="shared" si="104"/>
        <v>2014</v>
      </c>
      <c r="P1251" s="116">
        <f t="shared" si="105"/>
        <v>5</v>
      </c>
    </row>
    <row r="1252" spans="1:16" x14ac:dyDescent="0.2">
      <c r="A1252" s="116" t="str">
        <f t="shared" si="107"/>
        <v>Kathy Kay</v>
      </c>
      <c r="B1252" s="120">
        <v>41671</v>
      </c>
      <c r="C1252" s="116" t="s">
        <v>331</v>
      </c>
      <c r="D1252" s="116" t="s">
        <v>837</v>
      </c>
      <c r="E1252" s="116" t="s">
        <v>382</v>
      </c>
      <c r="F1252" s="116" t="s">
        <v>383</v>
      </c>
      <c r="G1252" s="116" t="s">
        <v>1186</v>
      </c>
      <c r="H1252" s="116">
        <f t="shared" si="103"/>
        <v>1</v>
      </c>
      <c r="I1252" s="116" t="s">
        <v>159</v>
      </c>
      <c r="J1252" s="116" t="s">
        <v>164</v>
      </c>
      <c r="K1252" s="116">
        <v>5</v>
      </c>
      <c r="L1252" s="116"/>
      <c r="M1252" s="116" t="s">
        <v>165</v>
      </c>
      <c r="N1252" s="116" t="s">
        <v>317</v>
      </c>
      <c r="O1252" s="116">
        <f t="shared" si="104"/>
        <v>2014</v>
      </c>
      <c r="P1252" s="116">
        <f t="shared" si="105"/>
        <v>2</v>
      </c>
    </row>
    <row r="1253" spans="1:16" x14ac:dyDescent="0.2">
      <c r="A1253" s="116" t="str">
        <f t="shared" si="107"/>
        <v>Kathy Kay</v>
      </c>
      <c r="B1253" s="120">
        <v>41671</v>
      </c>
      <c r="C1253" s="116" t="s">
        <v>331</v>
      </c>
      <c r="D1253" s="116" t="s">
        <v>837</v>
      </c>
      <c r="E1253" s="116" t="s">
        <v>384</v>
      </c>
      <c r="F1253" s="116" t="s">
        <v>385</v>
      </c>
      <c r="G1253" s="116" t="s">
        <v>1186</v>
      </c>
      <c r="H1253" s="116">
        <f t="shared" si="103"/>
        <v>2</v>
      </c>
      <c r="I1253" s="116" t="s">
        <v>159</v>
      </c>
      <c r="J1253" s="116" t="s">
        <v>164</v>
      </c>
      <c r="K1253" s="116">
        <v>5</v>
      </c>
      <c r="L1253" s="116"/>
      <c r="M1253" s="116" t="s">
        <v>165</v>
      </c>
      <c r="N1253" s="116" t="s">
        <v>317</v>
      </c>
      <c r="O1253" s="116">
        <f t="shared" si="104"/>
        <v>2014</v>
      </c>
      <c r="P1253" s="116">
        <f t="shared" si="105"/>
        <v>2</v>
      </c>
    </row>
    <row r="1254" spans="1:16" x14ac:dyDescent="0.2">
      <c r="A1254" s="116" t="str">
        <f t="shared" si="107"/>
        <v>Kathy Kay</v>
      </c>
      <c r="B1254" s="120">
        <v>42049</v>
      </c>
      <c r="C1254" s="116" t="s">
        <v>553</v>
      </c>
      <c r="D1254" s="116" t="s">
        <v>603</v>
      </c>
      <c r="E1254" s="116"/>
      <c r="F1254" s="116" t="s">
        <v>313</v>
      </c>
      <c r="G1254" s="116" t="s">
        <v>1186</v>
      </c>
      <c r="H1254" s="116">
        <f t="shared" si="103"/>
        <v>3</v>
      </c>
      <c r="I1254" s="116" t="s">
        <v>159</v>
      </c>
      <c r="J1254" s="116" t="s">
        <v>164</v>
      </c>
      <c r="K1254" s="116">
        <v>5</v>
      </c>
      <c r="L1254" s="116" t="s">
        <v>205</v>
      </c>
      <c r="M1254" s="116" t="s">
        <v>165</v>
      </c>
      <c r="N1254" s="116" t="s">
        <v>200</v>
      </c>
      <c r="O1254" s="116">
        <f t="shared" si="104"/>
        <v>2015</v>
      </c>
      <c r="P1254" s="116">
        <f t="shared" si="105"/>
        <v>2</v>
      </c>
    </row>
    <row r="1255" spans="1:16" x14ac:dyDescent="0.2">
      <c r="A1255" s="116" t="str">
        <f t="shared" si="107"/>
        <v>Kathy Kay</v>
      </c>
      <c r="B1255" s="120">
        <v>41610</v>
      </c>
      <c r="C1255" s="116" t="s">
        <v>507</v>
      </c>
      <c r="D1255" s="116" t="s">
        <v>508</v>
      </c>
      <c r="E1255" s="116"/>
      <c r="F1255" s="116" t="s">
        <v>313</v>
      </c>
      <c r="G1255" s="116" t="s">
        <v>1187</v>
      </c>
      <c r="H1255" s="116">
        <f t="shared" si="103"/>
        <v>1</v>
      </c>
      <c r="I1255" s="116" t="s">
        <v>159</v>
      </c>
      <c r="J1255" s="116" t="s">
        <v>164</v>
      </c>
      <c r="K1255" s="116"/>
      <c r="L1255" s="116"/>
      <c r="M1255" s="116"/>
      <c r="N1255" s="116" t="s">
        <v>317</v>
      </c>
      <c r="O1255" s="116">
        <f t="shared" si="104"/>
        <v>2013</v>
      </c>
      <c r="P1255" s="116">
        <f t="shared" si="105"/>
        <v>12</v>
      </c>
    </row>
    <row r="1256" spans="1:16" x14ac:dyDescent="0.2">
      <c r="A1256" t="s">
        <v>102</v>
      </c>
      <c r="B1256" s="117">
        <v>42627</v>
      </c>
      <c r="C1256" t="s">
        <v>1983</v>
      </c>
      <c r="D1256" t="s">
        <v>1992</v>
      </c>
      <c r="F1256" t="s">
        <v>1996</v>
      </c>
      <c r="G1256" t="s">
        <v>1997</v>
      </c>
      <c r="H1256" s="116">
        <f t="shared" si="103"/>
        <v>1</v>
      </c>
      <c r="O1256" s="116">
        <f t="shared" si="104"/>
        <v>2016</v>
      </c>
      <c r="P1256" s="116">
        <f t="shared" si="105"/>
        <v>9</v>
      </c>
    </row>
    <row r="1257" spans="1:16" x14ac:dyDescent="0.2">
      <c r="A1257" s="116" t="str">
        <f t="shared" ref="A1257:A1262" si="108">IF(I1257="",TRIM(J1257),CONCATENATE(TRIM(J1257)," ",TRIM(I1257)))</f>
        <v>Kathy Kay</v>
      </c>
      <c r="B1257" s="120">
        <v>41482</v>
      </c>
      <c r="C1257" s="116" t="s">
        <v>399</v>
      </c>
      <c r="D1257" s="116" t="s">
        <v>395</v>
      </c>
      <c r="E1257" s="116" t="s">
        <v>401</v>
      </c>
      <c r="F1257" s="116" t="s">
        <v>313</v>
      </c>
      <c r="G1257" s="116" t="s">
        <v>1188</v>
      </c>
      <c r="H1257" s="116">
        <f t="shared" si="103"/>
        <v>1</v>
      </c>
      <c r="I1257" s="116" t="s">
        <v>159</v>
      </c>
      <c r="J1257" s="116" t="s">
        <v>164</v>
      </c>
      <c r="K1257" s="116" t="s">
        <v>1050</v>
      </c>
      <c r="L1257" s="116"/>
      <c r="M1257" s="116" t="s">
        <v>165</v>
      </c>
      <c r="N1257" s="116" t="s">
        <v>317</v>
      </c>
      <c r="O1257" s="116">
        <f t="shared" si="104"/>
        <v>2013</v>
      </c>
      <c r="P1257" s="116">
        <f t="shared" si="105"/>
        <v>7</v>
      </c>
    </row>
    <row r="1258" spans="1:16" x14ac:dyDescent="0.2">
      <c r="A1258" s="116" t="str">
        <f t="shared" si="108"/>
        <v>Kathy Kay</v>
      </c>
      <c r="B1258" s="120">
        <v>41825</v>
      </c>
      <c r="C1258" s="116" t="s">
        <v>320</v>
      </c>
      <c r="D1258" s="116" t="s">
        <v>395</v>
      </c>
      <c r="E1258" s="116" t="s">
        <v>312</v>
      </c>
      <c r="F1258" s="116" t="s">
        <v>313</v>
      </c>
      <c r="G1258" s="116" t="s">
        <v>1188</v>
      </c>
      <c r="H1258" s="116">
        <f t="shared" si="103"/>
        <v>2</v>
      </c>
      <c r="I1258" s="116" t="s">
        <v>159</v>
      </c>
      <c r="J1258" s="116" t="s">
        <v>164</v>
      </c>
      <c r="K1258" s="116">
        <v>5</v>
      </c>
      <c r="L1258" s="116" t="s">
        <v>205</v>
      </c>
      <c r="M1258" s="116" t="s">
        <v>165</v>
      </c>
      <c r="N1258" s="116" t="s">
        <v>317</v>
      </c>
      <c r="O1258" s="116">
        <f t="shared" si="104"/>
        <v>2014</v>
      </c>
      <c r="P1258" s="116">
        <f t="shared" si="105"/>
        <v>7</v>
      </c>
    </row>
    <row r="1259" spans="1:16" x14ac:dyDescent="0.2">
      <c r="A1259" s="116" t="str">
        <f t="shared" si="108"/>
        <v>Kathy Kay</v>
      </c>
      <c r="B1259" s="120">
        <v>41552</v>
      </c>
      <c r="C1259" s="116" t="s">
        <v>310</v>
      </c>
      <c r="D1259" s="116" t="s">
        <v>639</v>
      </c>
      <c r="E1259" s="116" t="s">
        <v>312</v>
      </c>
      <c r="F1259" s="116" t="s">
        <v>313</v>
      </c>
      <c r="G1259" s="116" t="s">
        <v>1189</v>
      </c>
      <c r="H1259" s="116">
        <f t="shared" si="103"/>
        <v>1</v>
      </c>
      <c r="I1259" s="116" t="s">
        <v>159</v>
      </c>
      <c r="J1259" s="116" t="s">
        <v>164</v>
      </c>
      <c r="K1259" s="116"/>
      <c r="L1259" s="116"/>
      <c r="M1259" s="116" t="s">
        <v>165</v>
      </c>
      <c r="N1259" s="116" t="s">
        <v>317</v>
      </c>
      <c r="O1259" s="116">
        <f t="shared" si="104"/>
        <v>2013</v>
      </c>
      <c r="P1259" s="116">
        <f t="shared" si="105"/>
        <v>10</v>
      </c>
    </row>
    <row r="1260" spans="1:16" x14ac:dyDescent="0.2">
      <c r="A1260" s="116" t="str">
        <f t="shared" si="108"/>
        <v>Kathy Kay</v>
      </c>
      <c r="B1260" s="120">
        <v>42077</v>
      </c>
      <c r="C1260" s="116" t="s">
        <v>326</v>
      </c>
      <c r="D1260" s="116" t="s">
        <v>456</v>
      </c>
      <c r="E1260" s="116" t="s">
        <v>328</v>
      </c>
      <c r="F1260" s="116" t="s">
        <v>329</v>
      </c>
      <c r="G1260" s="116" t="s">
        <v>1190</v>
      </c>
      <c r="H1260" s="116">
        <f t="shared" si="103"/>
        <v>1</v>
      </c>
      <c r="I1260" s="116" t="s">
        <v>159</v>
      </c>
      <c r="J1260" s="116" t="s">
        <v>164</v>
      </c>
      <c r="K1260" s="116">
        <v>5</v>
      </c>
      <c r="L1260" s="116" t="s">
        <v>205</v>
      </c>
      <c r="M1260" s="116" t="s">
        <v>165</v>
      </c>
      <c r="N1260" s="116" t="s">
        <v>200</v>
      </c>
      <c r="O1260" s="116">
        <f t="shared" si="104"/>
        <v>2015</v>
      </c>
      <c r="P1260" s="116">
        <f t="shared" si="105"/>
        <v>3</v>
      </c>
    </row>
    <row r="1261" spans="1:16" x14ac:dyDescent="0.2">
      <c r="A1261" s="116" t="str">
        <f t="shared" si="108"/>
        <v>Kathy Kay</v>
      </c>
      <c r="B1261" s="117">
        <v>42315</v>
      </c>
      <c r="C1261" t="s">
        <v>336</v>
      </c>
      <c r="D1261" t="s">
        <v>1630</v>
      </c>
      <c r="F1261" t="s">
        <v>313</v>
      </c>
      <c r="G1261" t="s">
        <v>1629</v>
      </c>
      <c r="H1261" s="116">
        <f t="shared" si="103"/>
        <v>1</v>
      </c>
      <c r="I1261" t="s">
        <v>159</v>
      </c>
      <c r="J1261" t="s">
        <v>164</v>
      </c>
      <c r="M1261" t="s">
        <v>165</v>
      </c>
      <c r="N1261" t="s">
        <v>200</v>
      </c>
      <c r="O1261" s="116">
        <f t="shared" si="104"/>
        <v>2015</v>
      </c>
      <c r="P1261" s="116">
        <f t="shared" si="105"/>
        <v>11</v>
      </c>
    </row>
    <row r="1262" spans="1:16" x14ac:dyDescent="0.2">
      <c r="A1262" s="116" t="str">
        <f t="shared" si="108"/>
        <v>Kathy Kay</v>
      </c>
      <c r="B1262" s="117">
        <v>42469</v>
      </c>
      <c r="C1262" t="s">
        <v>1753</v>
      </c>
      <c r="D1262" t="s">
        <v>603</v>
      </c>
      <c r="F1262" t="s">
        <v>1461</v>
      </c>
      <c r="G1262" t="s">
        <v>1629</v>
      </c>
      <c r="H1262" s="116">
        <f t="shared" si="103"/>
        <v>2</v>
      </c>
      <c r="I1262" t="s">
        <v>159</v>
      </c>
      <c r="J1262" t="s">
        <v>164</v>
      </c>
      <c r="M1262" t="s">
        <v>165</v>
      </c>
      <c r="N1262" t="s">
        <v>200</v>
      </c>
      <c r="O1262" s="116">
        <f t="shared" si="104"/>
        <v>2016</v>
      </c>
      <c r="P1262" s="116">
        <f t="shared" si="105"/>
        <v>4</v>
      </c>
    </row>
    <row r="1263" spans="1:16" x14ac:dyDescent="0.2">
      <c r="A1263" t="s">
        <v>102</v>
      </c>
      <c r="B1263" s="117">
        <v>42497</v>
      </c>
      <c r="C1263" t="s">
        <v>1746</v>
      </c>
      <c r="D1263" t="s">
        <v>1752</v>
      </c>
      <c r="F1263" t="s">
        <v>313</v>
      </c>
      <c r="G1263" t="s">
        <v>1629</v>
      </c>
      <c r="H1263" s="116">
        <f t="shared" si="103"/>
        <v>3</v>
      </c>
      <c r="N1263" t="s">
        <v>200</v>
      </c>
      <c r="O1263" s="116">
        <f t="shared" si="104"/>
        <v>2016</v>
      </c>
      <c r="P1263" s="116">
        <f t="shared" si="105"/>
        <v>5</v>
      </c>
    </row>
    <row r="1264" spans="1:16" x14ac:dyDescent="0.2">
      <c r="A1264" s="116" t="str">
        <f t="shared" ref="A1264:A1271" si="109">IF(I1264="",TRIM(J1264),CONCATENATE(TRIM(J1264)," ",TRIM(I1264)))</f>
        <v>Kathy Kay</v>
      </c>
      <c r="B1264" s="117">
        <v>42434</v>
      </c>
      <c r="C1264" s="116" t="s">
        <v>524</v>
      </c>
      <c r="D1264" t="s">
        <v>1709</v>
      </c>
      <c r="F1264" t="s">
        <v>1705</v>
      </c>
      <c r="G1264" t="s">
        <v>1717</v>
      </c>
      <c r="H1264" s="116">
        <f t="shared" si="103"/>
        <v>1</v>
      </c>
      <c r="I1264" t="s">
        <v>159</v>
      </c>
      <c r="J1264" t="s">
        <v>164</v>
      </c>
      <c r="M1264" t="s">
        <v>165</v>
      </c>
      <c r="N1264" t="s">
        <v>200</v>
      </c>
      <c r="O1264" s="116">
        <f t="shared" si="104"/>
        <v>2016</v>
      </c>
      <c r="P1264" s="116">
        <f t="shared" si="105"/>
        <v>3</v>
      </c>
    </row>
    <row r="1265" spans="1:16" x14ac:dyDescent="0.2">
      <c r="A1265" s="116" t="str">
        <f t="shared" si="109"/>
        <v>Kathy Kay</v>
      </c>
      <c r="B1265" s="117">
        <v>42456</v>
      </c>
      <c r="C1265" t="s">
        <v>340</v>
      </c>
      <c r="D1265" t="s">
        <v>1733</v>
      </c>
      <c r="F1265" t="s">
        <v>313</v>
      </c>
      <c r="G1265" t="s">
        <v>1717</v>
      </c>
      <c r="H1265" s="116">
        <f t="shared" si="103"/>
        <v>2</v>
      </c>
      <c r="I1265" t="s">
        <v>159</v>
      </c>
      <c r="J1265" t="s">
        <v>164</v>
      </c>
      <c r="M1265" t="s">
        <v>165</v>
      </c>
      <c r="N1265" t="s">
        <v>200</v>
      </c>
      <c r="O1265" s="116">
        <f t="shared" si="104"/>
        <v>2016</v>
      </c>
      <c r="P1265" s="116">
        <f t="shared" si="105"/>
        <v>3</v>
      </c>
    </row>
    <row r="1266" spans="1:16" x14ac:dyDescent="0.2">
      <c r="A1266" s="116" t="str">
        <f t="shared" si="109"/>
        <v>Kathy Kay</v>
      </c>
      <c r="B1266" s="117">
        <v>42504</v>
      </c>
      <c r="C1266" t="s">
        <v>470</v>
      </c>
      <c r="D1266" t="s">
        <v>1836</v>
      </c>
      <c r="F1266" t="s">
        <v>313</v>
      </c>
      <c r="G1266" t="s">
        <v>1717</v>
      </c>
      <c r="H1266" s="116">
        <f t="shared" si="103"/>
        <v>3</v>
      </c>
      <c r="I1266" t="s">
        <v>159</v>
      </c>
      <c r="J1266" t="s">
        <v>164</v>
      </c>
      <c r="M1266" t="s">
        <v>165</v>
      </c>
      <c r="N1266" t="s">
        <v>200</v>
      </c>
      <c r="O1266" s="116">
        <f t="shared" si="104"/>
        <v>2016</v>
      </c>
      <c r="P1266" s="116">
        <f t="shared" si="105"/>
        <v>5</v>
      </c>
    </row>
    <row r="1267" spans="1:16" x14ac:dyDescent="0.2">
      <c r="A1267" s="116" t="str">
        <f t="shared" si="109"/>
        <v>Kathy Kay</v>
      </c>
      <c r="B1267" s="120">
        <v>41930</v>
      </c>
      <c r="C1267" s="116" t="s">
        <v>541</v>
      </c>
      <c r="D1267" s="116" t="s">
        <v>1080</v>
      </c>
      <c r="E1267" s="116" t="s">
        <v>363</v>
      </c>
      <c r="F1267" s="116" t="s">
        <v>364</v>
      </c>
      <c r="G1267" s="116" t="s">
        <v>1191</v>
      </c>
      <c r="H1267" s="116">
        <f t="shared" si="103"/>
        <v>1</v>
      </c>
      <c r="I1267" s="116" t="s">
        <v>159</v>
      </c>
      <c r="J1267" s="116" t="s">
        <v>164</v>
      </c>
      <c r="K1267" s="116">
        <v>5</v>
      </c>
      <c r="L1267" s="116" t="s">
        <v>205</v>
      </c>
      <c r="M1267" s="116" t="s">
        <v>165</v>
      </c>
      <c r="N1267" s="116" t="s">
        <v>317</v>
      </c>
      <c r="O1267" s="116">
        <f t="shared" si="104"/>
        <v>2014</v>
      </c>
      <c r="P1267" s="116">
        <f t="shared" si="105"/>
        <v>10</v>
      </c>
    </row>
    <row r="1268" spans="1:16" x14ac:dyDescent="0.2">
      <c r="A1268" s="116" t="str">
        <f t="shared" si="109"/>
        <v>Kathy Kay</v>
      </c>
      <c r="B1268" s="120">
        <v>41944</v>
      </c>
      <c r="C1268" s="116" t="s">
        <v>310</v>
      </c>
      <c r="D1268" s="116" t="s">
        <v>628</v>
      </c>
      <c r="E1268" s="116" t="s">
        <v>528</v>
      </c>
      <c r="F1268" s="116" t="s">
        <v>529</v>
      </c>
      <c r="G1268" s="116" t="s">
        <v>1191</v>
      </c>
      <c r="H1268" s="116">
        <f t="shared" si="103"/>
        <v>2</v>
      </c>
      <c r="I1268" s="116" t="s">
        <v>159</v>
      </c>
      <c r="J1268" s="116" t="s">
        <v>164</v>
      </c>
      <c r="K1268" s="116">
        <v>5</v>
      </c>
      <c r="L1268" s="116" t="s">
        <v>205</v>
      </c>
      <c r="M1268" s="116" t="s">
        <v>165</v>
      </c>
      <c r="N1268" s="116" t="s">
        <v>317</v>
      </c>
      <c r="O1268" s="116">
        <f t="shared" si="104"/>
        <v>2014</v>
      </c>
      <c r="P1268" s="116">
        <f t="shared" si="105"/>
        <v>11</v>
      </c>
    </row>
    <row r="1269" spans="1:16" x14ac:dyDescent="0.2">
      <c r="A1269" s="116" t="str">
        <f t="shared" si="109"/>
        <v>Kathy Kay</v>
      </c>
      <c r="B1269" s="120">
        <v>41951</v>
      </c>
      <c r="C1269" s="116" t="s">
        <v>524</v>
      </c>
      <c r="D1269" s="116" t="s">
        <v>629</v>
      </c>
      <c r="E1269" s="116" t="s">
        <v>363</v>
      </c>
      <c r="F1269" s="116" t="s">
        <v>364</v>
      </c>
      <c r="G1269" s="116" t="s">
        <v>1191</v>
      </c>
      <c r="H1269" s="116">
        <f t="shared" si="103"/>
        <v>3</v>
      </c>
      <c r="I1269" s="116" t="s">
        <v>159</v>
      </c>
      <c r="J1269" s="116" t="s">
        <v>164</v>
      </c>
      <c r="K1269" s="116">
        <v>5</v>
      </c>
      <c r="L1269" s="116" t="s">
        <v>205</v>
      </c>
      <c r="M1269" s="116" t="s">
        <v>165</v>
      </c>
      <c r="N1269" s="116" t="s">
        <v>317</v>
      </c>
      <c r="O1269" s="116">
        <f t="shared" si="104"/>
        <v>2014</v>
      </c>
      <c r="P1269" s="116">
        <f t="shared" si="105"/>
        <v>11</v>
      </c>
    </row>
    <row r="1270" spans="1:16" x14ac:dyDescent="0.2">
      <c r="A1270" s="116" t="str">
        <f t="shared" si="109"/>
        <v>Kathy Kay</v>
      </c>
      <c r="B1270" s="120">
        <v>41965</v>
      </c>
      <c r="C1270" s="116" t="s">
        <v>520</v>
      </c>
      <c r="D1270" s="116" t="s">
        <v>596</v>
      </c>
      <c r="E1270" s="116" t="s">
        <v>1192</v>
      </c>
      <c r="F1270" s="116" t="s">
        <v>1193</v>
      </c>
      <c r="G1270" s="116" t="s">
        <v>1191</v>
      </c>
      <c r="H1270" s="116">
        <f t="shared" si="103"/>
        <v>4</v>
      </c>
      <c r="I1270" s="116" t="s">
        <v>159</v>
      </c>
      <c r="J1270" s="116" t="s">
        <v>164</v>
      </c>
      <c r="K1270" s="116">
        <v>5</v>
      </c>
      <c r="L1270" s="116" t="s">
        <v>205</v>
      </c>
      <c r="M1270" s="116" t="s">
        <v>165</v>
      </c>
      <c r="N1270" s="116" t="s">
        <v>317</v>
      </c>
      <c r="O1270" s="116">
        <f t="shared" si="104"/>
        <v>2014</v>
      </c>
      <c r="P1270" s="116">
        <f t="shared" si="105"/>
        <v>11</v>
      </c>
    </row>
    <row r="1271" spans="1:16" x14ac:dyDescent="0.2">
      <c r="A1271" s="116" t="str">
        <f t="shared" si="109"/>
        <v>Kathy Kay</v>
      </c>
      <c r="B1271" s="120">
        <v>41496</v>
      </c>
      <c r="C1271" s="116" t="s">
        <v>476</v>
      </c>
      <c r="D1271" s="116" t="s">
        <v>477</v>
      </c>
      <c r="E1271" s="116"/>
      <c r="F1271" s="116" t="s">
        <v>313</v>
      </c>
      <c r="G1271" s="116" t="s">
        <v>1194</v>
      </c>
      <c r="H1271" s="116">
        <f t="shared" si="103"/>
        <v>1</v>
      </c>
      <c r="I1271" s="116" t="s">
        <v>159</v>
      </c>
      <c r="J1271" s="116" t="s">
        <v>164</v>
      </c>
      <c r="K1271" s="116"/>
      <c r="L1271" s="116"/>
      <c r="M1271" s="116"/>
      <c r="N1271" s="116" t="s">
        <v>317</v>
      </c>
      <c r="O1271" s="116">
        <f t="shared" si="104"/>
        <v>2013</v>
      </c>
      <c r="P1271" s="116">
        <f t="shared" si="105"/>
        <v>8</v>
      </c>
    </row>
    <row r="1272" spans="1:16" x14ac:dyDescent="0.2">
      <c r="A1272" t="s">
        <v>102</v>
      </c>
      <c r="B1272" s="117">
        <v>42627</v>
      </c>
      <c r="C1272" t="s">
        <v>1983</v>
      </c>
      <c r="D1272" t="s">
        <v>1463</v>
      </c>
      <c r="F1272" t="s">
        <v>1985</v>
      </c>
      <c r="G1272" t="s">
        <v>1998</v>
      </c>
      <c r="H1272" s="116">
        <f t="shared" si="103"/>
        <v>1</v>
      </c>
      <c r="O1272" s="116">
        <f t="shared" si="104"/>
        <v>2016</v>
      </c>
      <c r="P1272" s="116">
        <f t="shared" si="105"/>
        <v>9</v>
      </c>
    </row>
    <row r="1273" spans="1:16" x14ac:dyDescent="0.2">
      <c r="A1273" s="116" t="str">
        <f>IF(I1273="",TRIM(J1273),CONCATENATE(TRIM(J1273)," ",TRIM(I1273)))</f>
        <v>Kathy Kay</v>
      </c>
      <c r="B1273" s="120">
        <v>41860</v>
      </c>
      <c r="C1273" s="116" t="s">
        <v>476</v>
      </c>
      <c r="D1273" s="116" t="s">
        <v>654</v>
      </c>
      <c r="E1273" s="116"/>
      <c r="F1273" s="116" t="s">
        <v>313</v>
      </c>
      <c r="G1273" s="116" t="s">
        <v>1195</v>
      </c>
      <c r="H1273" s="116">
        <f t="shared" si="103"/>
        <v>1</v>
      </c>
      <c r="I1273" s="116"/>
      <c r="J1273" s="116" t="s">
        <v>102</v>
      </c>
      <c r="K1273" s="116"/>
      <c r="L1273" s="116"/>
      <c r="M1273" s="116"/>
      <c r="N1273" s="116"/>
      <c r="O1273" s="116">
        <f t="shared" si="104"/>
        <v>2014</v>
      </c>
      <c r="P1273" s="116">
        <f t="shared" si="105"/>
        <v>8</v>
      </c>
    </row>
    <row r="1274" spans="1:16" x14ac:dyDescent="0.2">
      <c r="A1274" s="116" t="str">
        <f>IF(I1274="",TRIM(J1274),CONCATENATE(TRIM(J1274)," ",TRIM(I1274)))</f>
        <v>Kathy Kay</v>
      </c>
      <c r="B1274" s="120">
        <v>41909</v>
      </c>
      <c r="C1274" s="120" t="s">
        <v>505</v>
      </c>
      <c r="D1274" s="116" t="s">
        <v>873</v>
      </c>
      <c r="E1274" s="116"/>
      <c r="F1274" s="116" t="s">
        <v>313</v>
      </c>
      <c r="G1274" s="116" t="s">
        <v>1195</v>
      </c>
      <c r="H1274" s="116">
        <f t="shared" si="103"/>
        <v>2</v>
      </c>
      <c r="I1274" s="116" t="s">
        <v>159</v>
      </c>
      <c r="J1274" s="116" t="s">
        <v>164</v>
      </c>
      <c r="K1274" s="116"/>
      <c r="L1274" s="116" t="s">
        <v>205</v>
      </c>
      <c r="M1274" s="116" t="s">
        <v>165</v>
      </c>
      <c r="N1274" s="116" t="s">
        <v>317</v>
      </c>
      <c r="O1274" s="116">
        <f t="shared" si="104"/>
        <v>2014</v>
      </c>
      <c r="P1274" s="116">
        <f t="shared" si="105"/>
        <v>9</v>
      </c>
    </row>
    <row r="1275" spans="1:16" x14ac:dyDescent="0.2">
      <c r="A1275" s="116" t="str">
        <f>IF(I1275="",TRIM(J1275),CONCATENATE(TRIM(J1275)," ",TRIM(I1275)))</f>
        <v>Kathy Kay</v>
      </c>
      <c r="B1275" s="120">
        <v>41916</v>
      </c>
      <c r="C1275" s="116" t="s">
        <v>535</v>
      </c>
      <c r="D1275" s="116" t="s">
        <v>1040</v>
      </c>
      <c r="E1275" s="116"/>
      <c r="F1275" s="116" t="s">
        <v>313</v>
      </c>
      <c r="G1275" s="116" t="s">
        <v>1195</v>
      </c>
      <c r="H1275" s="116">
        <f t="shared" si="103"/>
        <v>3</v>
      </c>
      <c r="I1275" s="116" t="s">
        <v>159</v>
      </c>
      <c r="J1275" s="116" t="s">
        <v>164</v>
      </c>
      <c r="K1275" s="116"/>
      <c r="L1275" s="116" t="s">
        <v>205</v>
      </c>
      <c r="M1275" s="116" t="s">
        <v>165</v>
      </c>
      <c r="N1275" s="116" t="s">
        <v>317</v>
      </c>
      <c r="O1275" s="116">
        <f t="shared" si="104"/>
        <v>2014</v>
      </c>
      <c r="P1275" s="116">
        <f t="shared" si="105"/>
        <v>10</v>
      </c>
    </row>
    <row r="1276" spans="1:16" ht="15" x14ac:dyDescent="0.2">
      <c r="A1276" s="121" t="s">
        <v>102</v>
      </c>
      <c r="B1276" s="120">
        <v>42224</v>
      </c>
      <c r="C1276" s="116" t="s">
        <v>399</v>
      </c>
      <c r="D1276" s="121" t="s">
        <v>737</v>
      </c>
      <c r="E1276" s="121"/>
      <c r="F1276" s="122" t="s">
        <v>1461</v>
      </c>
      <c r="G1276" s="122" t="s">
        <v>1501</v>
      </c>
      <c r="H1276" s="116">
        <f t="shared" si="103"/>
        <v>1</v>
      </c>
      <c r="I1276" s="116"/>
      <c r="J1276" s="116"/>
      <c r="K1276" s="116"/>
      <c r="L1276" s="116"/>
      <c r="M1276" s="116"/>
      <c r="N1276" s="116" t="s">
        <v>200</v>
      </c>
      <c r="O1276" s="116">
        <f t="shared" si="104"/>
        <v>2015</v>
      </c>
      <c r="P1276" s="116">
        <f t="shared" si="105"/>
        <v>8</v>
      </c>
    </row>
    <row r="1277" spans="1:16" x14ac:dyDescent="0.2">
      <c r="A1277" s="116" t="str">
        <f t="shared" ref="A1277:A1300" si="110">IF(I1277="",TRIM(J1277),CONCATENATE(TRIM(J1277)," ",TRIM(I1277)))</f>
        <v>Kathy Kay</v>
      </c>
      <c r="B1277" s="120">
        <v>41552</v>
      </c>
      <c r="C1277" s="116" t="s">
        <v>310</v>
      </c>
      <c r="D1277" s="116" t="s">
        <v>311</v>
      </c>
      <c r="E1277" s="116" t="s">
        <v>312</v>
      </c>
      <c r="F1277" s="116" t="s">
        <v>313</v>
      </c>
      <c r="G1277" s="116" t="s">
        <v>1196</v>
      </c>
      <c r="H1277" s="116">
        <f t="shared" si="103"/>
        <v>1</v>
      </c>
      <c r="I1277" s="116" t="s">
        <v>159</v>
      </c>
      <c r="J1277" s="116" t="s">
        <v>164</v>
      </c>
      <c r="K1277" s="116"/>
      <c r="L1277" s="116"/>
      <c r="M1277" s="116" t="s">
        <v>165</v>
      </c>
      <c r="N1277" s="116" t="s">
        <v>317</v>
      </c>
      <c r="O1277" s="116">
        <f t="shared" si="104"/>
        <v>2013</v>
      </c>
      <c r="P1277" s="116">
        <f t="shared" si="105"/>
        <v>10</v>
      </c>
    </row>
    <row r="1278" spans="1:16" x14ac:dyDescent="0.2">
      <c r="A1278" s="116" t="str">
        <f t="shared" si="110"/>
        <v>Kathy Kay</v>
      </c>
      <c r="B1278" s="120">
        <v>41552</v>
      </c>
      <c r="C1278" s="116" t="s">
        <v>310</v>
      </c>
      <c r="D1278" s="116" t="s">
        <v>311</v>
      </c>
      <c r="E1278" s="116" t="s">
        <v>312</v>
      </c>
      <c r="F1278" s="116" t="s">
        <v>313</v>
      </c>
      <c r="G1278" s="116" t="s">
        <v>1197</v>
      </c>
      <c r="H1278" s="116">
        <f t="shared" si="103"/>
        <v>1</v>
      </c>
      <c r="I1278" s="116" t="s">
        <v>159</v>
      </c>
      <c r="J1278" s="116" t="s">
        <v>164</v>
      </c>
      <c r="K1278" s="116"/>
      <c r="L1278" s="116"/>
      <c r="M1278" s="116" t="s">
        <v>165</v>
      </c>
      <c r="N1278" s="116" t="s">
        <v>317</v>
      </c>
      <c r="O1278" s="116">
        <f t="shared" si="104"/>
        <v>2013</v>
      </c>
      <c r="P1278" s="116">
        <f t="shared" si="105"/>
        <v>10</v>
      </c>
    </row>
    <row r="1279" spans="1:16" x14ac:dyDescent="0.2">
      <c r="A1279" s="116" t="str">
        <f t="shared" si="110"/>
        <v>Kathy Kay</v>
      </c>
      <c r="B1279" s="120">
        <v>41811</v>
      </c>
      <c r="C1279" s="116" t="s">
        <v>470</v>
      </c>
      <c r="D1279" s="116" t="s">
        <v>321</v>
      </c>
      <c r="E1279" s="116" t="s">
        <v>338</v>
      </c>
      <c r="F1279" s="116" t="s">
        <v>313</v>
      </c>
      <c r="G1279" s="116" t="s">
        <v>1198</v>
      </c>
      <c r="H1279" s="116">
        <f t="shared" si="103"/>
        <v>1</v>
      </c>
      <c r="I1279" s="116" t="s">
        <v>159</v>
      </c>
      <c r="J1279" s="116" t="s">
        <v>164</v>
      </c>
      <c r="K1279" s="116">
        <v>5</v>
      </c>
      <c r="L1279" s="116" t="s">
        <v>205</v>
      </c>
      <c r="M1279" s="116" t="s">
        <v>165</v>
      </c>
      <c r="N1279" s="116" t="s">
        <v>317</v>
      </c>
      <c r="O1279" s="116">
        <f t="shared" si="104"/>
        <v>2014</v>
      </c>
      <c r="P1279" s="116">
        <f t="shared" si="105"/>
        <v>6</v>
      </c>
    </row>
    <row r="1280" spans="1:16" x14ac:dyDescent="0.2">
      <c r="A1280" s="116" t="str">
        <f t="shared" si="110"/>
        <v>Kathy Kay</v>
      </c>
      <c r="B1280" s="120">
        <v>41854</v>
      </c>
      <c r="C1280" s="116" t="s">
        <v>371</v>
      </c>
      <c r="D1280" s="116" t="s">
        <v>423</v>
      </c>
      <c r="E1280" s="116"/>
      <c r="F1280" s="116" t="s">
        <v>475</v>
      </c>
      <c r="G1280" s="116" t="s">
        <v>1198</v>
      </c>
      <c r="H1280" s="116">
        <f t="shared" si="103"/>
        <v>2</v>
      </c>
      <c r="I1280" s="116"/>
      <c r="J1280" s="116" t="s">
        <v>102</v>
      </c>
      <c r="K1280" s="116"/>
      <c r="L1280" s="116"/>
      <c r="M1280" s="116"/>
      <c r="N1280" s="116"/>
      <c r="O1280" s="116">
        <f t="shared" si="104"/>
        <v>2014</v>
      </c>
      <c r="P1280" s="116">
        <f t="shared" si="105"/>
        <v>8</v>
      </c>
    </row>
    <row r="1281" spans="1:16" x14ac:dyDescent="0.2">
      <c r="A1281" s="116" t="str">
        <f t="shared" si="110"/>
        <v>Kathy Kay</v>
      </c>
      <c r="B1281" s="120">
        <v>41854</v>
      </c>
      <c r="C1281" s="116" t="s">
        <v>371</v>
      </c>
      <c r="D1281" s="116" t="s">
        <v>423</v>
      </c>
      <c r="E1281" s="116"/>
      <c r="F1281" s="116" t="s">
        <v>373</v>
      </c>
      <c r="G1281" s="116" t="s">
        <v>1198</v>
      </c>
      <c r="H1281" s="116">
        <f t="shared" si="103"/>
        <v>3</v>
      </c>
      <c r="I1281" s="116"/>
      <c r="J1281" s="116" t="s">
        <v>102</v>
      </c>
      <c r="K1281" s="116"/>
      <c r="L1281" s="116"/>
      <c r="M1281" s="116"/>
      <c r="N1281" s="116"/>
      <c r="O1281" s="116">
        <f t="shared" si="104"/>
        <v>2014</v>
      </c>
      <c r="P1281" s="116">
        <f t="shared" si="105"/>
        <v>8</v>
      </c>
    </row>
    <row r="1282" spans="1:16" x14ac:dyDescent="0.2">
      <c r="A1282" s="116" t="str">
        <f t="shared" si="110"/>
        <v>Kathy Kay</v>
      </c>
      <c r="B1282" s="120">
        <v>41854</v>
      </c>
      <c r="C1282" s="116" t="s">
        <v>371</v>
      </c>
      <c r="D1282" s="116" t="s">
        <v>423</v>
      </c>
      <c r="E1282" s="116"/>
      <c r="F1282" s="116" t="s">
        <v>425</v>
      </c>
      <c r="G1282" s="116" t="s">
        <v>1198</v>
      </c>
      <c r="H1282" s="116">
        <f t="shared" ref="H1282:H1345" si="111">IF(TRIM(G1282)=TRIM(G1281),H1281+1,1)</f>
        <v>4</v>
      </c>
      <c r="I1282" s="116"/>
      <c r="J1282" s="116" t="s">
        <v>102</v>
      </c>
      <c r="K1282" s="116"/>
      <c r="L1282" s="116"/>
      <c r="M1282" s="116"/>
      <c r="N1282" s="116"/>
      <c r="O1282" s="116">
        <f t="shared" ref="O1282:O1345" si="112">YEAR(B1282)</f>
        <v>2014</v>
      </c>
      <c r="P1282" s="116">
        <f t="shared" ref="P1282:P1345" si="113">MONTH(B1282)</f>
        <v>8</v>
      </c>
    </row>
    <row r="1283" spans="1:16" x14ac:dyDescent="0.2">
      <c r="A1283" s="116" t="str">
        <f t="shared" si="110"/>
        <v>Kathy Kay</v>
      </c>
      <c r="B1283" s="120">
        <v>41729</v>
      </c>
      <c r="C1283" s="116" t="s">
        <v>410</v>
      </c>
      <c r="D1283" s="116" t="s">
        <v>981</v>
      </c>
      <c r="E1283" s="116" t="s">
        <v>312</v>
      </c>
      <c r="F1283" s="116" t="s">
        <v>313</v>
      </c>
      <c r="G1283" s="116" t="s">
        <v>1199</v>
      </c>
      <c r="H1283" s="116">
        <f t="shared" si="111"/>
        <v>1</v>
      </c>
      <c r="I1283" s="116" t="s">
        <v>159</v>
      </c>
      <c r="J1283" s="116" t="s">
        <v>164</v>
      </c>
      <c r="K1283" s="116">
        <v>5</v>
      </c>
      <c r="L1283" s="116" t="s">
        <v>205</v>
      </c>
      <c r="M1283" s="116" t="s">
        <v>165</v>
      </c>
      <c r="N1283" s="116" t="s">
        <v>317</v>
      </c>
      <c r="O1283" s="116">
        <f t="shared" si="112"/>
        <v>2014</v>
      </c>
      <c r="P1283" s="116">
        <f t="shared" si="113"/>
        <v>3</v>
      </c>
    </row>
    <row r="1284" spans="1:16" x14ac:dyDescent="0.2">
      <c r="A1284" s="116" t="str">
        <f t="shared" si="110"/>
        <v>Kathy Kay</v>
      </c>
      <c r="B1284" s="120">
        <v>41524</v>
      </c>
      <c r="C1284" s="116" t="s">
        <v>490</v>
      </c>
      <c r="D1284" s="116" t="s">
        <v>491</v>
      </c>
      <c r="E1284" s="116"/>
      <c r="F1284" s="116" t="s">
        <v>313</v>
      </c>
      <c r="G1284" s="116" t="s">
        <v>1200</v>
      </c>
      <c r="H1284" s="116">
        <f t="shared" si="111"/>
        <v>1</v>
      </c>
      <c r="I1284" s="116" t="s">
        <v>159</v>
      </c>
      <c r="J1284" s="116" t="s">
        <v>164</v>
      </c>
      <c r="K1284" s="116"/>
      <c r="L1284" s="116"/>
      <c r="M1284" s="116"/>
      <c r="N1284" s="116" t="s">
        <v>317</v>
      </c>
      <c r="O1284" s="116">
        <f t="shared" si="112"/>
        <v>2013</v>
      </c>
      <c r="P1284" s="116">
        <f t="shared" si="113"/>
        <v>9</v>
      </c>
    </row>
    <row r="1285" spans="1:16" x14ac:dyDescent="0.2">
      <c r="A1285" s="116" t="str">
        <f t="shared" si="110"/>
        <v>Kathy Kay</v>
      </c>
      <c r="B1285" s="120">
        <v>41566</v>
      </c>
      <c r="C1285" s="116" t="s">
        <v>353</v>
      </c>
      <c r="D1285" s="116" t="s">
        <v>378</v>
      </c>
      <c r="E1285" s="116" t="s">
        <v>355</v>
      </c>
      <c r="F1285" s="116" t="s">
        <v>356</v>
      </c>
      <c r="G1285" s="116" t="s">
        <v>1200</v>
      </c>
      <c r="H1285" s="116">
        <f t="shared" si="111"/>
        <v>2</v>
      </c>
      <c r="I1285" s="116" t="s">
        <v>159</v>
      </c>
      <c r="J1285" s="116" t="s">
        <v>164</v>
      </c>
      <c r="K1285" s="116"/>
      <c r="L1285" s="116"/>
      <c r="M1285" s="116" t="s">
        <v>165</v>
      </c>
      <c r="N1285" s="116" t="s">
        <v>317</v>
      </c>
      <c r="O1285" s="116">
        <f t="shared" si="112"/>
        <v>2013</v>
      </c>
      <c r="P1285" s="116">
        <f t="shared" si="113"/>
        <v>10</v>
      </c>
    </row>
    <row r="1286" spans="1:16" x14ac:dyDescent="0.2">
      <c r="A1286" s="116" t="str">
        <f t="shared" si="110"/>
        <v>Kathy Kay</v>
      </c>
      <c r="B1286" s="120">
        <v>41566</v>
      </c>
      <c r="C1286" s="116" t="s">
        <v>353</v>
      </c>
      <c r="D1286" s="116" t="s">
        <v>378</v>
      </c>
      <c r="E1286" s="116" t="s">
        <v>379</v>
      </c>
      <c r="F1286" s="116" t="s">
        <v>380</v>
      </c>
      <c r="G1286" s="116" t="s">
        <v>1200</v>
      </c>
      <c r="H1286" s="116">
        <f t="shared" si="111"/>
        <v>3</v>
      </c>
      <c r="I1286" s="116" t="s">
        <v>159</v>
      </c>
      <c r="J1286" s="116" t="s">
        <v>164</v>
      </c>
      <c r="K1286" s="116"/>
      <c r="L1286" s="116"/>
      <c r="M1286" s="116" t="s">
        <v>165</v>
      </c>
      <c r="N1286" s="116" t="s">
        <v>317</v>
      </c>
      <c r="O1286" s="116">
        <f t="shared" si="112"/>
        <v>2013</v>
      </c>
      <c r="P1286" s="116">
        <f t="shared" si="113"/>
        <v>10</v>
      </c>
    </row>
    <row r="1287" spans="1:16" x14ac:dyDescent="0.2">
      <c r="A1287" s="116" t="str">
        <f t="shared" si="110"/>
        <v>Kathy Kay</v>
      </c>
      <c r="B1287" s="120">
        <v>41797</v>
      </c>
      <c r="C1287" s="116" t="s">
        <v>701</v>
      </c>
      <c r="D1287" s="116" t="s">
        <v>729</v>
      </c>
      <c r="E1287" s="116" t="s">
        <v>583</v>
      </c>
      <c r="F1287" s="116" t="s">
        <v>313</v>
      </c>
      <c r="G1287" s="116" t="s">
        <v>1201</v>
      </c>
      <c r="H1287" s="116">
        <f t="shared" si="111"/>
        <v>1</v>
      </c>
      <c r="I1287" s="116" t="s">
        <v>159</v>
      </c>
      <c r="J1287" s="116" t="s">
        <v>164</v>
      </c>
      <c r="K1287" s="116">
        <v>5</v>
      </c>
      <c r="L1287" s="116" t="s">
        <v>205</v>
      </c>
      <c r="M1287" s="116" t="s">
        <v>165</v>
      </c>
      <c r="N1287" s="116" t="s">
        <v>317</v>
      </c>
      <c r="O1287" s="116">
        <f t="shared" si="112"/>
        <v>2014</v>
      </c>
      <c r="P1287" s="116">
        <f t="shared" si="113"/>
        <v>6</v>
      </c>
    </row>
    <row r="1288" spans="1:16" x14ac:dyDescent="0.2">
      <c r="A1288" s="116" t="str">
        <f t="shared" si="110"/>
        <v>Kathy Kay</v>
      </c>
      <c r="B1288" s="120">
        <v>41692</v>
      </c>
      <c r="C1288" s="116" t="s">
        <v>340</v>
      </c>
      <c r="D1288" s="116" t="s">
        <v>1202</v>
      </c>
      <c r="E1288" s="116" t="s">
        <v>342</v>
      </c>
      <c r="F1288" s="116" t="s">
        <v>343</v>
      </c>
      <c r="G1288" s="116" t="s">
        <v>1203</v>
      </c>
      <c r="H1288" s="116">
        <f t="shared" si="111"/>
        <v>1</v>
      </c>
      <c r="I1288" s="116" t="s">
        <v>159</v>
      </c>
      <c r="J1288" s="116" t="s">
        <v>164</v>
      </c>
      <c r="K1288" s="116">
        <v>5</v>
      </c>
      <c r="L1288" s="116" t="s">
        <v>205</v>
      </c>
      <c r="M1288" s="116" t="s">
        <v>165</v>
      </c>
      <c r="N1288" s="116" t="s">
        <v>317</v>
      </c>
      <c r="O1288" s="116">
        <f t="shared" si="112"/>
        <v>2014</v>
      </c>
      <c r="P1288" s="116">
        <f t="shared" si="113"/>
        <v>2</v>
      </c>
    </row>
    <row r="1289" spans="1:16" x14ac:dyDescent="0.2">
      <c r="A1289" s="116" t="str">
        <f t="shared" si="110"/>
        <v>Kathy Kay</v>
      </c>
      <c r="B1289" s="120">
        <v>41699</v>
      </c>
      <c r="C1289" s="116" t="s">
        <v>703</v>
      </c>
      <c r="D1289" s="116" t="s">
        <v>704</v>
      </c>
      <c r="E1289" s="116" t="s">
        <v>583</v>
      </c>
      <c r="F1289" s="116" t="s">
        <v>313</v>
      </c>
      <c r="G1289" s="116" t="s">
        <v>1203</v>
      </c>
      <c r="H1289" s="116">
        <f t="shared" si="111"/>
        <v>2</v>
      </c>
      <c r="I1289" s="116" t="s">
        <v>159</v>
      </c>
      <c r="J1289" s="116" t="s">
        <v>164</v>
      </c>
      <c r="K1289" s="116"/>
      <c r="L1289" s="116" t="s">
        <v>205</v>
      </c>
      <c r="M1289" s="116" t="s">
        <v>165</v>
      </c>
      <c r="N1289" s="116" t="s">
        <v>317</v>
      </c>
      <c r="O1289" s="116">
        <f t="shared" si="112"/>
        <v>2014</v>
      </c>
      <c r="P1289" s="116">
        <f t="shared" si="113"/>
        <v>3</v>
      </c>
    </row>
    <row r="1290" spans="1:16" x14ac:dyDescent="0.2">
      <c r="A1290" s="116" t="str">
        <f t="shared" si="110"/>
        <v>Kathy Kay</v>
      </c>
      <c r="B1290" s="120">
        <v>42077</v>
      </c>
      <c r="C1290" s="116" t="s">
        <v>326</v>
      </c>
      <c r="D1290" s="116" t="s">
        <v>576</v>
      </c>
      <c r="E1290" s="116" t="s">
        <v>328</v>
      </c>
      <c r="F1290" s="116" t="s">
        <v>329</v>
      </c>
      <c r="G1290" s="116" t="s">
        <v>1203</v>
      </c>
      <c r="H1290" s="116">
        <f t="shared" si="111"/>
        <v>3</v>
      </c>
      <c r="I1290" s="116" t="s">
        <v>159</v>
      </c>
      <c r="J1290" s="116" t="s">
        <v>164</v>
      </c>
      <c r="K1290" s="116">
        <v>5</v>
      </c>
      <c r="L1290" s="116" t="s">
        <v>205</v>
      </c>
      <c r="M1290" s="116" t="s">
        <v>165</v>
      </c>
      <c r="N1290" s="116" t="s">
        <v>200</v>
      </c>
      <c r="O1290" s="116">
        <f t="shared" si="112"/>
        <v>2015</v>
      </c>
      <c r="P1290" s="116">
        <f t="shared" si="113"/>
        <v>3</v>
      </c>
    </row>
    <row r="1291" spans="1:16" x14ac:dyDescent="0.2">
      <c r="A1291" s="116" t="str">
        <f t="shared" si="110"/>
        <v>Kathy Kay</v>
      </c>
      <c r="B1291" s="120">
        <v>41524</v>
      </c>
      <c r="C1291" s="116" t="s">
        <v>490</v>
      </c>
      <c r="D1291" s="116" t="s">
        <v>1204</v>
      </c>
      <c r="E1291" s="116"/>
      <c r="F1291" s="116" t="s">
        <v>313</v>
      </c>
      <c r="G1291" s="116" t="s">
        <v>1205</v>
      </c>
      <c r="H1291" s="116">
        <f t="shared" si="111"/>
        <v>1</v>
      </c>
      <c r="I1291" s="116" t="s">
        <v>159</v>
      </c>
      <c r="J1291" s="116" t="s">
        <v>164</v>
      </c>
      <c r="K1291" s="116"/>
      <c r="L1291" s="116"/>
      <c r="M1291" s="116"/>
      <c r="N1291" s="116" t="s">
        <v>317</v>
      </c>
      <c r="O1291" s="116">
        <f t="shared" si="112"/>
        <v>2013</v>
      </c>
      <c r="P1291" s="116">
        <f t="shared" si="113"/>
        <v>9</v>
      </c>
    </row>
    <row r="1292" spans="1:16" x14ac:dyDescent="0.2">
      <c r="A1292" s="116" t="str">
        <f t="shared" si="110"/>
        <v>Kathy Kay</v>
      </c>
      <c r="B1292" s="120">
        <v>41566</v>
      </c>
      <c r="C1292" s="116" t="s">
        <v>353</v>
      </c>
      <c r="D1292" s="116" t="s">
        <v>807</v>
      </c>
      <c r="E1292" s="116" t="s">
        <v>379</v>
      </c>
      <c r="F1292" s="116" t="s">
        <v>380</v>
      </c>
      <c r="G1292" s="116" t="s">
        <v>1205</v>
      </c>
      <c r="H1292" s="116">
        <f t="shared" si="111"/>
        <v>2</v>
      </c>
      <c r="I1292" s="116" t="s">
        <v>159</v>
      </c>
      <c r="J1292" s="116" t="s">
        <v>164</v>
      </c>
      <c r="K1292" s="116"/>
      <c r="L1292" s="116"/>
      <c r="M1292" s="116" t="s">
        <v>165</v>
      </c>
      <c r="N1292" s="116" t="s">
        <v>317</v>
      </c>
      <c r="O1292" s="116">
        <f t="shared" si="112"/>
        <v>2013</v>
      </c>
      <c r="P1292" s="116">
        <f t="shared" si="113"/>
        <v>10</v>
      </c>
    </row>
    <row r="1293" spans="1:16" x14ac:dyDescent="0.2">
      <c r="A1293" s="116" t="str">
        <f t="shared" si="110"/>
        <v>Kathy Kay</v>
      </c>
      <c r="B1293" s="117">
        <v>42525</v>
      </c>
      <c r="C1293" t="s">
        <v>703</v>
      </c>
      <c r="D1293" t="s">
        <v>1805</v>
      </c>
      <c r="F1293" t="s">
        <v>313</v>
      </c>
      <c r="G1293" t="s">
        <v>1837</v>
      </c>
      <c r="H1293" s="116">
        <f t="shared" si="111"/>
        <v>1</v>
      </c>
      <c r="I1293" t="s">
        <v>159</v>
      </c>
      <c r="J1293" t="s">
        <v>164</v>
      </c>
      <c r="M1293" t="s">
        <v>165</v>
      </c>
      <c r="N1293" t="s">
        <v>200</v>
      </c>
      <c r="O1293" s="116">
        <f t="shared" si="112"/>
        <v>2016</v>
      </c>
      <c r="P1293" s="116">
        <f t="shared" si="113"/>
        <v>6</v>
      </c>
    </row>
    <row r="1294" spans="1:16" x14ac:dyDescent="0.2">
      <c r="A1294" s="116" t="str">
        <f t="shared" si="110"/>
        <v>Kathy Kay</v>
      </c>
      <c r="B1294" s="120">
        <v>42070</v>
      </c>
      <c r="C1294" s="116" t="s">
        <v>429</v>
      </c>
      <c r="D1294" s="116" t="s">
        <v>518</v>
      </c>
      <c r="E1294" s="116" t="s">
        <v>431</v>
      </c>
      <c r="F1294" s="116" t="s">
        <v>313</v>
      </c>
      <c r="G1294" s="116" t="s">
        <v>1206</v>
      </c>
      <c r="H1294" s="116">
        <f t="shared" si="111"/>
        <v>1</v>
      </c>
      <c r="I1294" s="116" t="s">
        <v>159</v>
      </c>
      <c r="J1294" s="116" t="s">
        <v>164</v>
      </c>
      <c r="K1294" s="116">
        <v>5</v>
      </c>
      <c r="L1294" s="116" t="s">
        <v>205</v>
      </c>
      <c r="M1294" s="116" t="s">
        <v>165</v>
      </c>
      <c r="N1294" s="116" t="s">
        <v>200</v>
      </c>
      <c r="O1294" s="116">
        <f t="shared" si="112"/>
        <v>2015</v>
      </c>
      <c r="P1294" s="116">
        <f t="shared" si="113"/>
        <v>3</v>
      </c>
    </row>
    <row r="1295" spans="1:16" x14ac:dyDescent="0.2">
      <c r="A1295" s="116" t="str">
        <f t="shared" si="110"/>
        <v>Kathy Kay</v>
      </c>
      <c r="B1295" s="120">
        <v>41867</v>
      </c>
      <c r="C1295" s="116" t="s">
        <v>545</v>
      </c>
      <c r="D1295" s="116" t="s">
        <v>546</v>
      </c>
      <c r="E1295" s="116"/>
      <c r="F1295" s="116" t="s">
        <v>313</v>
      </c>
      <c r="G1295" s="116" t="s">
        <v>1207</v>
      </c>
      <c r="H1295" s="116">
        <f t="shared" si="111"/>
        <v>1</v>
      </c>
      <c r="I1295" s="116" t="s">
        <v>159</v>
      </c>
      <c r="J1295" s="116" t="s">
        <v>164</v>
      </c>
      <c r="K1295" s="116"/>
      <c r="L1295" s="116"/>
      <c r="M1295" s="116"/>
      <c r="N1295" s="116" t="s">
        <v>317</v>
      </c>
      <c r="O1295" s="116">
        <f t="shared" si="112"/>
        <v>2014</v>
      </c>
      <c r="P1295" s="116">
        <f t="shared" si="113"/>
        <v>8</v>
      </c>
    </row>
    <row r="1296" spans="1:16" x14ac:dyDescent="0.2">
      <c r="A1296" s="116" t="str">
        <f t="shared" si="110"/>
        <v>Kathy Kay</v>
      </c>
      <c r="B1296" s="120">
        <v>41930</v>
      </c>
      <c r="C1296" s="116" t="s">
        <v>541</v>
      </c>
      <c r="D1296" s="116" t="s">
        <v>642</v>
      </c>
      <c r="E1296" s="116" t="s">
        <v>312</v>
      </c>
      <c r="F1296" s="116" t="s">
        <v>313</v>
      </c>
      <c r="G1296" s="116" t="s">
        <v>1207</v>
      </c>
      <c r="H1296" s="116">
        <f t="shared" si="111"/>
        <v>2</v>
      </c>
      <c r="I1296" s="116" t="s">
        <v>159</v>
      </c>
      <c r="J1296" s="116" t="s">
        <v>164</v>
      </c>
      <c r="K1296" s="116">
        <v>5</v>
      </c>
      <c r="L1296" s="116" t="s">
        <v>205</v>
      </c>
      <c r="M1296" s="116" t="s">
        <v>165</v>
      </c>
      <c r="N1296" s="116" t="s">
        <v>317</v>
      </c>
      <c r="O1296" s="116">
        <f t="shared" si="112"/>
        <v>2014</v>
      </c>
      <c r="P1296" s="116">
        <f t="shared" si="113"/>
        <v>10</v>
      </c>
    </row>
    <row r="1297" spans="1:16" x14ac:dyDescent="0.2">
      <c r="A1297" s="116" t="str">
        <f t="shared" si="110"/>
        <v>Kathy Kay</v>
      </c>
      <c r="B1297" s="120">
        <v>42077</v>
      </c>
      <c r="C1297" s="116" t="s">
        <v>326</v>
      </c>
      <c r="D1297" s="116" t="s">
        <v>456</v>
      </c>
      <c r="E1297" s="116" t="s">
        <v>328</v>
      </c>
      <c r="F1297" s="116" t="s">
        <v>329</v>
      </c>
      <c r="G1297" s="116" t="s">
        <v>1207</v>
      </c>
      <c r="H1297" s="116">
        <f t="shared" si="111"/>
        <v>3</v>
      </c>
      <c r="I1297" s="116" t="s">
        <v>159</v>
      </c>
      <c r="J1297" s="116" t="s">
        <v>164</v>
      </c>
      <c r="K1297" s="116">
        <v>5</v>
      </c>
      <c r="L1297" s="116" t="s">
        <v>205</v>
      </c>
      <c r="M1297" s="116" t="s">
        <v>165</v>
      </c>
      <c r="N1297" s="116" t="s">
        <v>200</v>
      </c>
      <c r="O1297" s="116">
        <f t="shared" si="112"/>
        <v>2015</v>
      </c>
      <c r="P1297" s="116">
        <f t="shared" si="113"/>
        <v>3</v>
      </c>
    </row>
    <row r="1298" spans="1:16" x14ac:dyDescent="0.2">
      <c r="A1298" s="116" t="str">
        <f t="shared" si="110"/>
        <v>Kathy Kay</v>
      </c>
      <c r="B1298" s="120">
        <v>41854</v>
      </c>
      <c r="C1298" s="116" t="s">
        <v>371</v>
      </c>
      <c r="D1298" s="116" t="s">
        <v>377</v>
      </c>
      <c r="E1298" s="116"/>
      <c r="F1298" s="116" t="s">
        <v>475</v>
      </c>
      <c r="G1298" s="116" t="s">
        <v>1208</v>
      </c>
      <c r="H1298" s="116">
        <f t="shared" si="111"/>
        <v>1</v>
      </c>
      <c r="I1298" s="116"/>
      <c r="J1298" s="116" t="s">
        <v>102</v>
      </c>
      <c r="K1298" s="116"/>
      <c r="L1298" s="116"/>
      <c r="M1298" s="116"/>
      <c r="N1298" s="116"/>
      <c r="O1298" s="116">
        <f t="shared" si="112"/>
        <v>2014</v>
      </c>
      <c r="P1298" s="116">
        <f t="shared" si="113"/>
        <v>8</v>
      </c>
    </row>
    <row r="1299" spans="1:16" x14ac:dyDescent="0.2">
      <c r="A1299" s="116" t="str">
        <f t="shared" si="110"/>
        <v>Kathy Kay</v>
      </c>
      <c r="B1299" s="120">
        <v>41944</v>
      </c>
      <c r="C1299" s="116" t="s">
        <v>310</v>
      </c>
      <c r="D1299" s="116" t="s">
        <v>495</v>
      </c>
      <c r="E1299" s="116" t="s">
        <v>528</v>
      </c>
      <c r="F1299" s="116" t="s">
        <v>529</v>
      </c>
      <c r="G1299" s="116" t="s">
        <v>1209</v>
      </c>
      <c r="H1299" s="116">
        <f t="shared" si="111"/>
        <v>1</v>
      </c>
      <c r="I1299" s="116" t="s">
        <v>159</v>
      </c>
      <c r="J1299" s="116" t="s">
        <v>164</v>
      </c>
      <c r="K1299" s="116">
        <v>5</v>
      </c>
      <c r="L1299" s="116" t="s">
        <v>205</v>
      </c>
      <c r="M1299" s="116" t="s">
        <v>165</v>
      </c>
      <c r="N1299" s="116" t="s">
        <v>317</v>
      </c>
      <c r="O1299" s="116">
        <f t="shared" si="112"/>
        <v>2014</v>
      </c>
      <c r="P1299" s="116">
        <f t="shared" si="113"/>
        <v>11</v>
      </c>
    </row>
    <row r="1300" spans="1:16" x14ac:dyDescent="0.2">
      <c r="A1300" s="116" t="str">
        <f t="shared" si="110"/>
        <v>Kathy Kay</v>
      </c>
      <c r="B1300" s="117">
        <v>42651</v>
      </c>
      <c r="C1300" t="s">
        <v>476</v>
      </c>
      <c r="D1300" t="s">
        <v>368</v>
      </c>
      <c r="F1300" t="s">
        <v>2026</v>
      </c>
      <c r="G1300" t="s">
        <v>2053</v>
      </c>
      <c r="H1300" s="116">
        <f t="shared" si="111"/>
        <v>1</v>
      </c>
      <c r="I1300" t="s">
        <v>159</v>
      </c>
      <c r="J1300" t="s">
        <v>164</v>
      </c>
      <c r="M1300" t="s">
        <v>165</v>
      </c>
      <c r="N1300" t="s">
        <v>200</v>
      </c>
      <c r="O1300" s="116">
        <f t="shared" si="112"/>
        <v>2016</v>
      </c>
      <c r="P1300" s="116">
        <f t="shared" si="113"/>
        <v>10</v>
      </c>
    </row>
    <row r="1301" spans="1:16" x14ac:dyDescent="0.2">
      <c r="A1301" t="s">
        <v>102</v>
      </c>
      <c r="B1301" s="117">
        <v>42627</v>
      </c>
      <c r="C1301" t="s">
        <v>1983</v>
      </c>
      <c r="D1301" t="s">
        <v>1992</v>
      </c>
      <c r="F1301" t="s">
        <v>1986</v>
      </c>
      <c r="G1301" t="s">
        <v>1999</v>
      </c>
      <c r="H1301" s="116">
        <f t="shared" si="111"/>
        <v>1</v>
      </c>
      <c r="O1301" s="116">
        <f t="shared" si="112"/>
        <v>2016</v>
      </c>
      <c r="P1301" s="116">
        <f t="shared" si="113"/>
        <v>9</v>
      </c>
    </row>
    <row r="1302" spans="1:16" x14ac:dyDescent="0.2">
      <c r="A1302" s="116" t="str">
        <f t="shared" ref="A1302:A1313" si="114">IF(I1302="",TRIM(J1302),CONCATENATE(TRIM(J1302)," ",TRIM(I1302)))</f>
        <v>Kathy Kay</v>
      </c>
      <c r="B1302" s="120">
        <v>41503</v>
      </c>
      <c r="C1302" s="116" t="s">
        <v>480</v>
      </c>
      <c r="D1302" s="116" t="s">
        <v>481</v>
      </c>
      <c r="E1302" s="116"/>
      <c r="F1302" s="116" t="s">
        <v>313</v>
      </c>
      <c r="G1302" s="116" t="s">
        <v>1210</v>
      </c>
      <c r="H1302" s="116">
        <f t="shared" si="111"/>
        <v>1</v>
      </c>
      <c r="I1302" s="116" t="s">
        <v>159</v>
      </c>
      <c r="J1302" s="116" t="s">
        <v>164</v>
      </c>
      <c r="K1302" s="116"/>
      <c r="L1302" s="116"/>
      <c r="M1302" s="116"/>
      <c r="N1302" s="116" t="s">
        <v>317</v>
      </c>
      <c r="O1302" s="116">
        <f t="shared" si="112"/>
        <v>2013</v>
      </c>
      <c r="P1302" s="116">
        <f t="shared" si="113"/>
        <v>8</v>
      </c>
    </row>
    <row r="1303" spans="1:16" x14ac:dyDescent="0.2">
      <c r="A1303" s="116" t="str">
        <f t="shared" si="114"/>
        <v>Kathy Kay</v>
      </c>
      <c r="B1303" s="120">
        <v>41769</v>
      </c>
      <c r="C1303" s="116" t="s">
        <v>350</v>
      </c>
      <c r="D1303" s="116" t="s">
        <v>1211</v>
      </c>
      <c r="E1303" s="116"/>
      <c r="F1303" s="116" t="s">
        <v>1212</v>
      </c>
      <c r="G1303" s="116" t="s">
        <v>1213</v>
      </c>
      <c r="H1303" s="116">
        <f t="shared" si="111"/>
        <v>1</v>
      </c>
      <c r="I1303" s="116"/>
      <c r="J1303" s="116" t="s">
        <v>102</v>
      </c>
      <c r="K1303" s="116"/>
      <c r="L1303" s="116"/>
      <c r="M1303" s="116"/>
      <c r="N1303" s="116" t="s">
        <v>317</v>
      </c>
      <c r="O1303" s="116">
        <f t="shared" si="112"/>
        <v>2014</v>
      </c>
      <c r="P1303" s="116">
        <f t="shared" si="113"/>
        <v>5</v>
      </c>
    </row>
    <row r="1304" spans="1:16" x14ac:dyDescent="0.2">
      <c r="A1304" s="116" t="str">
        <f t="shared" si="114"/>
        <v>Kathy Kay</v>
      </c>
      <c r="B1304" s="120">
        <v>41776</v>
      </c>
      <c r="C1304" s="116" t="s">
        <v>426</v>
      </c>
      <c r="D1304" s="116" t="s">
        <v>546</v>
      </c>
      <c r="E1304" s="116"/>
      <c r="F1304" s="116" t="s">
        <v>313</v>
      </c>
      <c r="G1304" s="116" t="s">
        <v>1213</v>
      </c>
      <c r="H1304" s="116">
        <f t="shared" si="111"/>
        <v>2</v>
      </c>
      <c r="I1304" s="116"/>
      <c r="J1304" s="116" t="s">
        <v>102</v>
      </c>
      <c r="K1304" s="116"/>
      <c r="L1304" s="116"/>
      <c r="M1304" s="116"/>
      <c r="N1304" s="116" t="s">
        <v>317</v>
      </c>
      <c r="O1304" s="116">
        <f t="shared" si="112"/>
        <v>2014</v>
      </c>
      <c r="P1304" s="116">
        <f t="shared" si="113"/>
        <v>5</v>
      </c>
    </row>
    <row r="1305" spans="1:16" x14ac:dyDescent="0.2">
      <c r="A1305" s="116" t="str">
        <f t="shared" si="114"/>
        <v>Kathy Kay</v>
      </c>
      <c r="B1305" s="120">
        <v>41776</v>
      </c>
      <c r="C1305" s="116" t="s">
        <v>426</v>
      </c>
      <c r="D1305" s="116" t="s">
        <v>14</v>
      </c>
      <c r="E1305" s="116"/>
      <c r="F1305" s="116" t="s">
        <v>313</v>
      </c>
      <c r="G1305" s="116" t="s">
        <v>1214</v>
      </c>
      <c r="H1305" s="116">
        <f t="shared" si="111"/>
        <v>1</v>
      </c>
      <c r="I1305" s="116"/>
      <c r="J1305" s="116" t="s">
        <v>102</v>
      </c>
      <c r="K1305" s="116"/>
      <c r="L1305" s="116"/>
      <c r="M1305" s="116"/>
      <c r="N1305" s="116" t="s">
        <v>317</v>
      </c>
      <c r="O1305" s="116">
        <f t="shared" si="112"/>
        <v>2014</v>
      </c>
      <c r="P1305" s="116">
        <f t="shared" si="113"/>
        <v>5</v>
      </c>
    </row>
    <row r="1306" spans="1:16" x14ac:dyDescent="0.2">
      <c r="A1306" s="116" t="str">
        <f t="shared" si="114"/>
        <v>Kathy Kay</v>
      </c>
      <c r="B1306" s="117">
        <v>42560</v>
      </c>
      <c r="C1306" t="s">
        <v>1857</v>
      </c>
      <c r="D1306" t="s">
        <v>1868</v>
      </c>
      <c r="F1306" t="s">
        <v>313</v>
      </c>
      <c r="G1306" t="s">
        <v>1875</v>
      </c>
      <c r="H1306" s="116">
        <f t="shared" si="111"/>
        <v>1</v>
      </c>
      <c r="I1306" t="s">
        <v>159</v>
      </c>
      <c r="J1306" t="s">
        <v>164</v>
      </c>
      <c r="N1306" t="s">
        <v>200</v>
      </c>
      <c r="O1306" s="116">
        <f t="shared" si="112"/>
        <v>2016</v>
      </c>
      <c r="P1306" s="116">
        <f t="shared" si="113"/>
        <v>7</v>
      </c>
    </row>
    <row r="1307" spans="1:16" x14ac:dyDescent="0.2">
      <c r="A1307" s="116" t="str">
        <f t="shared" si="114"/>
        <v>Kathy Kay</v>
      </c>
      <c r="B1307" s="120">
        <v>41610</v>
      </c>
      <c r="C1307" s="116" t="s">
        <v>507</v>
      </c>
      <c r="D1307" s="116" t="s">
        <v>508</v>
      </c>
      <c r="E1307" s="116"/>
      <c r="F1307" s="116" t="s">
        <v>313</v>
      </c>
      <c r="G1307" s="116" t="s">
        <v>1215</v>
      </c>
      <c r="H1307" s="116">
        <f t="shared" si="111"/>
        <v>1</v>
      </c>
      <c r="I1307" s="116" t="s">
        <v>159</v>
      </c>
      <c r="J1307" s="116" t="s">
        <v>164</v>
      </c>
      <c r="K1307" s="116"/>
      <c r="L1307" s="116"/>
      <c r="M1307" s="116"/>
      <c r="N1307" s="116" t="s">
        <v>317</v>
      </c>
      <c r="O1307" s="116">
        <f t="shared" si="112"/>
        <v>2013</v>
      </c>
      <c r="P1307" s="116">
        <f t="shared" si="113"/>
        <v>12</v>
      </c>
    </row>
    <row r="1308" spans="1:16" x14ac:dyDescent="0.2">
      <c r="A1308" s="116" t="str">
        <f t="shared" si="114"/>
        <v>Kathy Kay</v>
      </c>
      <c r="B1308" s="120">
        <v>42070</v>
      </c>
      <c r="C1308" s="116" t="s">
        <v>429</v>
      </c>
      <c r="D1308" s="116" t="s">
        <v>516</v>
      </c>
      <c r="E1308" s="116" t="s">
        <v>431</v>
      </c>
      <c r="F1308" s="116" t="s">
        <v>313</v>
      </c>
      <c r="G1308" s="116" t="s">
        <v>1216</v>
      </c>
      <c r="H1308" s="116">
        <f t="shared" si="111"/>
        <v>1</v>
      </c>
      <c r="I1308" s="116" t="s">
        <v>159</v>
      </c>
      <c r="J1308" s="116" t="s">
        <v>164</v>
      </c>
      <c r="K1308" s="116">
        <v>5</v>
      </c>
      <c r="L1308" s="116" t="s">
        <v>205</v>
      </c>
      <c r="M1308" s="116" t="s">
        <v>165</v>
      </c>
      <c r="N1308" s="116" t="s">
        <v>200</v>
      </c>
      <c r="O1308" s="116">
        <f t="shared" si="112"/>
        <v>2015</v>
      </c>
      <c r="P1308" s="116">
        <f t="shared" si="113"/>
        <v>3</v>
      </c>
    </row>
    <row r="1309" spans="1:16" x14ac:dyDescent="0.2">
      <c r="A1309" s="116" t="str">
        <f t="shared" si="114"/>
        <v>Kathy Kay</v>
      </c>
      <c r="B1309" s="120">
        <v>41930</v>
      </c>
      <c r="C1309" s="116" t="s">
        <v>541</v>
      </c>
      <c r="D1309" s="116" t="s">
        <v>642</v>
      </c>
      <c r="E1309" s="116" t="s">
        <v>312</v>
      </c>
      <c r="F1309" s="116" t="s">
        <v>313</v>
      </c>
      <c r="G1309" s="116" t="s">
        <v>1217</v>
      </c>
      <c r="H1309" s="116">
        <f t="shared" si="111"/>
        <v>1</v>
      </c>
      <c r="I1309" s="116" t="s">
        <v>159</v>
      </c>
      <c r="J1309" s="116" t="s">
        <v>164</v>
      </c>
      <c r="K1309" s="116">
        <v>5</v>
      </c>
      <c r="L1309" s="116" t="s">
        <v>205</v>
      </c>
      <c r="M1309" s="116" t="s">
        <v>165</v>
      </c>
      <c r="N1309" s="116" t="s">
        <v>317</v>
      </c>
      <c r="O1309" s="116">
        <f t="shared" si="112"/>
        <v>2014</v>
      </c>
      <c r="P1309" s="116">
        <f t="shared" si="113"/>
        <v>10</v>
      </c>
    </row>
    <row r="1310" spans="1:16" x14ac:dyDescent="0.2">
      <c r="A1310" s="116" t="str">
        <f t="shared" si="114"/>
        <v>Kathy Kay</v>
      </c>
      <c r="B1310" s="120">
        <v>41951</v>
      </c>
      <c r="C1310" s="116" t="s">
        <v>524</v>
      </c>
      <c r="D1310" s="116" t="s">
        <v>395</v>
      </c>
      <c r="E1310" s="116" t="s">
        <v>312</v>
      </c>
      <c r="F1310" s="116" t="s">
        <v>313</v>
      </c>
      <c r="G1310" s="116" t="s">
        <v>1217</v>
      </c>
      <c r="H1310" s="116">
        <f t="shared" si="111"/>
        <v>2</v>
      </c>
      <c r="I1310" s="116" t="s">
        <v>159</v>
      </c>
      <c r="J1310" s="116" t="s">
        <v>164</v>
      </c>
      <c r="K1310" s="116">
        <v>5</v>
      </c>
      <c r="L1310" s="116" t="s">
        <v>205</v>
      </c>
      <c r="M1310" s="116" t="s">
        <v>165</v>
      </c>
      <c r="N1310" s="116" t="s">
        <v>317</v>
      </c>
      <c r="O1310" s="116">
        <f t="shared" si="112"/>
        <v>2014</v>
      </c>
      <c r="P1310" s="116">
        <f t="shared" si="113"/>
        <v>11</v>
      </c>
    </row>
    <row r="1311" spans="1:16" x14ac:dyDescent="0.2">
      <c r="A1311" s="116" t="str">
        <f t="shared" si="114"/>
        <v>Kathy Kay</v>
      </c>
      <c r="B1311" s="120">
        <v>41965</v>
      </c>
      <c r="C1311" s="116" t="s">
        <v>520</v>
      </c>
      <c r="D1311" s="116" t="s">
        <v>781</v>
      </c>
      <c r="E1311" s="116" t="s">
        <v>313</v>
      </c>
      <c r="F1311" s="116" t="s">
        <v>313</v>
      </c>
      <c r="G1311" s="116" t="s">
        <v>1217</v>
      </c>
      <c r="H1311" s="116">
        <f t="shared" si="111"/>
        <v>3</v>
      </c>
      <c r="I1311" s="116" t="s">
        <v>159</v>
      </c>
      <c r="J1311" s="116" t="s">
        <v>164</v>
      </c>
      <c r="K1311" s="116">
        <v>5</v>
      </c>
      <c r="L1311" s="116" t="s">
        <v>205</v>
      </c>
      <c r="M1311" s="116" t="s">
        <v>165</v>
      </c>
      <c r="N1311" s="116" t="s">
        <v>317</v>
      </c>
      <c r="O1311" s="116">
        <f t="shared" si="112"/>
        <v>2014</v>
      </c>
      <c r="P1311" s="116">
        <f t="shared" si="113"/>
        <v>11</v>
      </c>
    </row>
    <row r="1312" spans="1:16" x14ac:dyDescent="0.2">
      <c r="A1312" s="116" t="str">
        <f t="shared" si="114"/>
        <v>Kathy Kay</v>
      </c>
      <c r="B1312" s="117">
        <v>42406</v>
      </c>
      <c r="C1312" t="s">
        <v>310</v>
      </c>
      <c r="D1312" t="s">
        <v>1654</v>
      </c>
      <c r="E1312" t="s">
        <v>1655</v>
      </c>
      <c r="F1312" t="s">
        <v>1656</v>
      </c>
      <c r="G1312" t="s">
        <v>1693</v>
      </c>
      <c r="H1312" s="116">
        <f t="shared" si="111"/>
        <v>1</v>
      </c>
      <c r="I1312" t="s">
        <v>159</v>
      </c>
      <c r="J1312" t="s">
        <v>164</v>
      </c>
      <c r="K1312" t="s">
        <v>1685</v>
      </c>
      <c r="L1312" t="s">
        <v>205</v>
      </c>
      <c r="M1312" t="s">
        <v>165</v>
      </c>
      <c r="N1312" t="s">
        <v>200</v>
      </c>
      <c r="O1312" s="116">
        <f t="shared" si="112"/>
        <v>2016</v>
      </c>
      <c r="P1312" s="116">
        <f t="shared" si="113"/>
        <v>2</v>
      </c>
    </row>
    <row r="1313" spans="1:16" x14ac:dyDescent="0.2">
      <c r="A1313" s="116" t="str">
        <f t="shared" si="114"/>
        <v>Kathy Kay</v>
      </c>
      <c r="B1313" s="117">
        <v>42469</v>
      </c>
      <c r="C1313" t="s">
        <v>1753</v>
      </c>
      <c r="D1313" t="s">
        <v>1654</v>
      </c>
      <c r="F1313" t="s">
        <v>1461</v>
      </c>
      <c r="G1313" t="s">
        <v>1693</v>
      </c>
      <c r="H1313" s="116">
        <f t="shared" si="111"/>
        <v>2</v>
      </c>
      <c r="I1313" t="s">
        <v>159</v>
      </c>
      <c r="J1313" t="s">
        <v>164</v>
      </c>
      <c r="M1313" t="s">
        <v>165</v>
      </c>
      <c r="N1313" t="s">
        <v>200</v>
      </c>
      <c r="O1313" s="116">
        <f t="shared" si="112"/>
        <v>2016</v>
      </c>
      <c r="P1313" s="116">
        <f t="shared" si="113"/>
        <v>4</v>
      </c>
    </row>
    <row r="1314" spans="1:16" x14ac:dyDescent="0.2">
      <c r="A1314" t="s">
        <v>102</v>
      </c>
      <c r="B1314" s="117">
        <v>42497</v>
      </c>
      <c r="C1314" t="s">
        <v>1746</v>
      </c>
      <c r="D1314" t="s">
        <v>1772</v>
      </c>
      <c r="F1314" t="s">
        <v>313</v>
      </c>
      <c r="G1314" t="s">
        <v>1693</v>
      </c>
      <c r="H1314" s="116">
        <f t="shared" si="111"/>
        <v>3</v>
      </c>
      <c r="N1314" t="s">
        <v>200</v>
      </c>
      <c r="O1314" s="116">
        <f t="shared" si="112"/>
        <v>2016</v>
      </c>
      <c r="P1314" s="116">
        <f t="shared" si="113"/>
        <v>5</v>
      </c>
    </row>
    <row r="1315" spans="1:16" x14ac:dyDescent="0.2">
      <c r="A1315" s="116" t="str">
        <f t="shared" ref="A1315:A1323" si="115">IF(I1315="",TRIM(J1315),CONCATENATE(TRIM(J1315)," ",TRIM(I1315)))</f>
        <v>Kathy Kay</v>
      </c>
      <c r="B1315" s="120">
        <v>42070</v>
      </c>
      <c r="C1315" s="116" t="s">
        <v>429</v>
      </c>
      <c r="D1315" s="116" t="s">
        <v>516</v>
      </c>
      <c r="E1315" s="116" t="s">
        <v>431</v>
      </c>
      <c r="F1315" s="116" t="s">
        <v>313</v>
      </c>
      <c r="G1315" s="116" t="s">
        <v>1218</v>
      </c>
      <c r="H1315" s="116">
        <f t="shared" si="111"/>
        <v>1</v>
      </c>
      <c r="I1315" s="116" t="s">
        <v>159</v>
      </c>
      <c r="J1315" s="116" t="s">
        <v>164</v>
      </c>
      <c r="K1315" s="116">
        <v>5</v>
      </c>
      <c r="L1315" s="116" t="s">
        <v>205</v>
      </c>
      <c r="M1315" s="116" t="s">
        <v>165</v>
      </c>
      <c r="N1315" s="116" t="s">
        <v>200</v>
      </c>
      <c r="O1315" s="116">
        <f t="shared" si="112"/>
        <v>2015</v>
      </c>
      <c r="P1315" s="116">
        <f t="shared" si="113"/>
        <v>3</v>
      </c>
    </row>
    <row r="1316" spans="1:16" x14ac:dyDescent="0.2">
      <c r="A1316" s="116" t="str">
        <f t="shared" si="115"/>
        <v>Kathy Kay</v>
      </c>
      <c r="B1316" s="120">
        <v>42077</v>
      </c>
      <c r="C1316" s="116" t="s">
        <v>326</v>
      </c>
      <c r="D1316" s="116" t="s">
        <v>456</v>
      </c>
      <c r="E1316" s="116" t="s">
        <v>328</v>
      </c>
      <c r="F1316" s="116" t="s">
        <v>329</v>
      </c>
      <c r="G1316" s="116" t="s">
        <v>1218</v>
      </c>
      <c r="H1316" s="116">
        <f t="shared" si="111"/>
        <v>2</v>
      </c>
      <c r="I1316" s="116" t="s">
        <v>159</v>
      </c>
      <c r="J1316" s="116" t="s">
        <v>164</v>
      </c>
      <c r="K1316" s="116">
        <v>5</v>
      </c>
      <c r="L1316" s="116" t="s">
        <v>205</v>
      </c>
      <c r="M1316" s="116" t="s">
        <v>165</v>
      </c>
      <c r="N1316" s="116" t="s">
        <v>200</v>
      </c>
      <c r="O1316" s="116">
        <f t="shared" si="112"/>
        <v>2015</v>
      </c>
      <c r="P1316" s="116">
        <f t="shared" si="113"/>
        <v>3</v>
      </c>
    </row>
    <row r="1317" spans="1:16" x14ac:dyDescent="0.2">
      <c r="A1317" s="116" t="str">
        <f t="shared" si="115"/>
        <v>Kathy Kay</v>
      </c>
      <c r="B1317" s="120">
        <v>42105</v>
      </c>
      <c r="C1317" s="116" t="s">
        <v>513</v>
      </c>
      <c r="D1317" s="116" t="s">
        <v>819</v>
      </c>
      <c r="E1317" s="116"/>
      <c r="F1317" s="116" t="s">
        <v>313</v>
      </c>
      <c r="G1317" s="116" t="s">
        <v>1218</v>
      </c>
      <c r="H1317" s="116">
        <f t="shared" si="111"/>
        <v>3</v>
      </c>
      <c r="I1317" s="116" t="s">
        <v>159</v>
      </c>
      <c r="J1317" s="116" t="s">
        <v>164</v>
      </c>
      <c r="K1317" s="116">
        <v>5</v>
      </c>
      <c r="L1317" s="116" t="s">
        <v>205</v>
      </c>
      <c r="M1317" s="116"/>
      <c r="N1317" s="116" t="s">
        <v>200</v>
      </c>
      <c r="O1317" s="116">
        <f t="shared" si="112"/>
        <v>2015</v>
      </c>
      <c r="P1317" s="116">
        <f t="shared" si="113"/>
        <v>4</v>
      </c>
    </row>
    <row r="1318" spans="1:16" x14ac:dyDescent="0.2">
      <c r="A1318" s="116" t="str">
        <f t="shared" si="115"/>
        <v>Kathy Kay</v>
      </c>
      <c r="B1318" s="117">
        <v>42259</v>
      </c>
      <c r="C1318" t="s">
        <v>520</v>
      </c>
      <c r="D1318" s="91" t="s">
        <v>1575</v>
      </c>
      <c r="E1318" s="91"/>
      <c r="F1318" s="91" t="s">
        <v>313</v>
      </c>
      <c r="G1318" s="91" t="s">
        <v>1582</v>
      </c>
      <c r="H1318" s="116">
        <f t="shared" si="111"/>
        <v>1</v>
      </c>
      <c r="I1318" s="91" t="s">
        <v>159</v>
      </c>
      <c r="J1318" s="91" t="s">
        <v>164</v>
      </c>
      <c r="K1318" s="91"/>
      <c r="L1318" s="91"/>
      <c r="M1318" s="91"/>
      <c r="N1318" s="91" t="s">
        <v>200</v>
      </c>
      <c r="O1318" s="116">
        <f t="shared" si="112"/>
        <v>2015</v>
      </c>
      <c r="P1318" s="116">
        <f t="shared" si="113"/>
        <v>9</v>
      </c>
    </row>
    <row r="1319" spans="1:16" x14ac:dyDescent="0.2">
      <c r="A1319" s="116" t="str">
        <f t="shared" si="115"/>
        <v>Kathy Kay</v>
      </c>
      <c r="B1319" s="117">
        <v>42273</v>
      </c>
      <c r="C1319" t="s">
        <v>476</v>
      </c>
      <c r="D1319" t="s">
        <v>1560</v>
      </c>
      <c r="F1319" t="s">
        <v>446</v>
      </c>
      <c r="G1319" t="s">
        <v>1582</v>
      </c>
      <c r="H1319" s="116">
        <f t="shared" si="111"/>
        <v>2</v>
      </c>
      <c r="I1319" t="s">
        <v>159</v>
      </c>
      <c r="J1319" t="s">
        <v>164</v>
      </c>
      <c r="M1319" t="s">
        <v>165</v>
      </c>
      <c r="N1319" t="s">
        <v>200</v>
      </c>
      <c r="O1319" s="116">
        <f t="shared" si="112"/>
        <v>2015</v>
      </c>
      <c r="P1319" s="116">
        <f t="shared" si="113"/>
        <v>9</v>
      </c>
    </row>
    <row r="1320" spans="1:16" x14ac:dyDescent="0.2">
      <c r="A1320" s="116" t="str">
        <f t="shared" si="115"/>
        <v>Kathy Kay</v>
      </c>
      <c r="B1320" s="120">
        <v>41496</v>
      </c>
      <c r="C1320" s="116" t="s">
        <v>476</v>
      </c>
      <c r="D1320" s="116" t="s">
        <v>1219</v>
      </c>
      <c r="E1320" s="116"/>
      <c r="F1320" s="116" t="s">
        <v>313</v>
      </c>
      <c r="G1320" s="116" t="s">
        <v>1220</v>
      </c>
      <c r="H1320" s="116">
        <f t="shared" si="111"/>
        <v>1</v>
      </c>
      <c r="I1320" s="116" t="s">
        <v>159</v>
      </c>
      <c r="J1320" s="116" t="s">
        <v>164</v>
      </c>
      <c r="K1320" s="116"/>
      <c r="L1320" s="116"/>
      <c r="M1320" s="116"/>
      <c r="N1320" s="116" t="s">
        <v>317</v>
      </c>
      <c r="O1320" s="116">
        <f t="shared" si="112"/>
        <v>2013</v>
      </c>
      <c r="P1320" s="116">
        <f t="shared" si="113"/>
        <v>8</v>
      </c>
    </row>
    <row r="1321" spans="1:16" x14ac:dyDescent="0.2">
      <c r="A1321" s="116" t="str">
        <f t="shared" si="115"/>
        <v>Kathy Kay</v>
      </c>
      <c r="B1321" s="120">
        <v>41566</v>
      </c>
      <c r="C1321" s="116" t="s">
        <v>353</v>
      </c>
      <c r="D1321" s="116" t="s">
        <v>1120</v>
      </c>
      <c r="E1321" s="116" t="s">
        <v>379</v>
      </c>
      <c r="F1321" s="116" t="s">
        <v>380</v>
      </c>
      <c r="G1321" s="116" t="s">
        <v>1220</v>
      </c>
      <c r="H1321" s="116">
        <f t="shared" si="111"/>
        <v>2</v>
      </c>
      <c r="I1321" s="116" t="s">
        <v>159</v>
      </c>
      <c r="J1321" s="116" t="s">
        <v>164</v>
      </c>
      <c r="K1321" s="116"/>
      <c r="L1321" s="116"/>
      <c r="M1321" s="116" t="s">
        <v>165</v>
      </c>
      <c r="N1321" s="116" t="s">
        <v>317</v>
      </c>
      <c r="O1321" s="116">
        <f t="shared" si="112"/>
        <v>2013</v>
      </c>
      <c r="P1321" s="116">
        <f t="shared" si="113"/>
        <v>10</v>
      </c>
    </row>
    <row r="1322" spans="1:16" x14ac:dyDescent="0.2">
      <c r="A1322" s="116" t="str">
        <f t="shared" si="115"/>
        <v>Kathy Kay</v>
      </c>
      <c r="B1322" s="120">
        <v>41818</v>
      </c>
      <c r="C1322" s="116" t="s">
        <v>562</v>
      </c>
      <c r="D1322" s="116" t="s">
        <v>395</v>
      </c>
      <c r="E1322" s="116" t="s">
        <v>564</v>
      </c>
      <c r="F1322" s="116" t="s">
        <v>313</v>
      </c>
      <c r="G1322" s="116" t="s">
        <v>1220</v>
      </c>
      <c r="H1322" s="116">
        <f t="shared" si="111"/>
        <v>3</v>
      </c>
      <c r="I1322" s="116" t="s">
        <v>159</v>
      </c>
      <c r="J1322" s="116" t="s">
        <v>164</v>
      </c>
      <c r="K1322" s="116">
        <v>5</v>
      </c>
      <c r="L1322" s="116" t="s">
        <v>205</v>
      </c>
      <c r="M1322" s="116" t="s">
        <v>165</v>
      </c>
      <c r="N1322" s="116" t="s">
        <v>317</v>
      </c>
      <c r="O1322" s="116">
        <f t="shared" si="112"/>
        <v>2014</v>
      </c>
      <c r="P1322" s="116">
        <f t="shared" si="113"/>
        <v>6</v>
      </c>
    </row>
    <row r="1323" spans="1:16" x14ac:dyDescent="0.2">
      <c r="A1323" s="116" t="str">
        <f t="shared" si="115"/>
        <v>Kathy Kay</v>
      </c>
      <c r="B1323" s="117">
        <v>42387</v>
      </c>
      <c r="C1323" t="s">
        <v>532</v>
      </c>
      <c r="D1323" t="s">
        <v>1664</v>
      </c>
      <c r="F1323" t="s">
        <v>313</v>
      </c>
      <c r="G1323" t="s">
        <v>1694</v>
      </c>
      <c r="H1323" s="116">
        <f t="shared" si="111"/>
        <v>1</v>
      </c>
      <c r="I1323" t="s">
        <v>159</v>
      </c>
      <c r="J1323" t="s">
        <v>164</v>
      </c>
      <c r="O1323" s="116">
        <f t="shared" si="112"/>
        <v>2016</v>
      </c>
      <c r="P1323" s="116">
        <f t="shared" si="113"/>
        <v>1</v>
      </c>
    </row>
    <row r="1324" spans="1:16" x14ac:dyDescent="0.2">
      <c r="A1324" t="s">
        <v>102</v>
      </c>
      <c r="B1324" s="117">
        <v>42627</v>
      </c>
      <c r="C1324" t="s">
        <v>1983</v>
      </c>
      <c r="D1324" t="s">
        <v>2000</v>
      </c>
      <c r="F1324" t="s">
        <v>1996</v>
      </c>
      <c r="G1324" t="s">
        <v>2001</v>
      </c>
      <c r="H1324" s="116">
        <f t="shared" si="111"/>
        <v>1</v>
      </c>
      <c r="O1324" s="116">
        <f t="shared" si="112"/>
        <v>2016</v>
      </c>
      <c r="P1324" s="116">
        <f t="shared" si="113"/>
        <v>9</v>
      </c>
    </row>
    <row r="1325" spans="1:16" x14ac:dyDescent="0.2">
      <c r="A1325" t="s">
        <v>102</v>
      </c>
      <c r="B1325" s="117">
        <v>42627</v>
      </c>
      <c r="C1325" t="s">
        <v>1983</v>
      </c>
      <c r="D1325" t="s">
        <v>2000</v>
      </c>
      <c r="F1325" t="s">
        <v>1985</v>
      </c>
      <c r="G1325" t="s">
        <v>2001</v>
      </c>
      <c r="H1325" s="116">
        <f t="shared" si="111"/>
        <v>2</v>
      </c>
      <c r="O1325" s="116">
        <f t="shared" si="112"/>
        <v>2016</v>
      </c>
      <c r="P1325" s="116">
        <f t="shared" si="113"/>
        <v>9</v>
      </c>
    </row>
    <row r="1326" spans="1:16" x14ac:dyDescent="0.2">
      <c r="A1326" s="116" t="str">
        <f t="shared" ref="A1326:A1353" si="116">IF(I1326="",TRIM(J1326),CONCATENATE(TRIM(J1326)," ",TRIM(I1326)))</f>
        <v>Kathy Kay</v>
      </c>
      <c r="B1326" s="117">
        <v>42469</v>
      </c>
      <c r="C1326" t="s">
        <v>1753</v>
      </c>
      <c r="D1326" t="s">
        <v>368</v>
      </c>
      <c r="F1326" t="s">
        <v>1461</v>
      </c>
      <c r="G1326" t="s">
        <v>1784</v>
      </c>
      <c r="H1326" s="116">
        <f t="shared" si="111"/>
        <v>1</v>
      </c>
      <c r="I1326" t="s">
        <v>159</v>
      </c>
      <c r="J1326" t="s">
        <v>164</v>
      </c>
      <c r="M1326" t="s">
        <v>165</v>
      </c>
      <c r="N1326" t="s">
        <v>200</v>
      </c>
      <c r="O1326" s="116">
        <f t="shared" si="112"/>
        <v>2016</v>
      </c>
      <c r="P1326" s="116">
        <f t="shared" si="113"/>
        <v>4</v>
      </c>
    </row>
    <row r="1327" spans="1:16" x14ac:dyDescent="0.2">
      <c r="A1327" s="116" t="str">
        <f t="shared" si="116"/>
        <v>Kathy Kay</v>
      </c>
      <c r="B1327" s="117">
        <v>42637</v>
      </c>
      <c r="C1327" t="s">
        <v>345</v>
      </c>
      <c r="D1327" t="s">
        <v>1967</v>
      </c>
      <c r="F1327" t="s">
        <v>313</v>
      </c>
      <c r="G1327" t="s">
        <v>2002</v>
      </c>
      <c r="H1327" s="116">
        <f t="shared" si="111"/>
        <v>1</v>
      </c>
      <c r="I1327" t="s">
        <v>159</v>
      </c>
      <c r="J1327" t="s">
        <v>164</v>
      </c>
      <c r="M1327" t="s">
        <v>165</v>
      </c>
      <c r="N1327" t="s">
        <v>200</v>
      </c>
      <c r="O1327" s="116">
        <f t="shared" si="112"/>
        <v>2016</v>
      </c>
      <c r="P1327" s="116">
        <f t="shared" si="113"/>
        <v>9</v>
      </c>
    </row>
    <row r="1328" spans="1:16" x14ac:dyDescent="0.2">
      <c r="A1328" s="116" t="str">
        <f t="shared" si="116"/>
        <v>Kathy Kay</v>
      </c>
      <c r="B1328" s="120">
        <v>42147</v>
      </c>
      <c r="C1328" s="116" t="s">
        <v>537</v>
      </c>
      <c r="D1328" s="116" t="s">
        <v>724</v>
      </c>
      <c r="E1328" s="116" t="s">
        <v>312</v>
      </c>
      <c r="F1328" s="116" t="s">
        <v>539</v>
      </c>
      <c r="G1328" s="116" t="s">
        <v>1221</v>
      </c>
      <c r="H1328" s="116">
        <f t="shared" si="111"/>
        <v>1</v>
      </c>
      <c r="I1328" s="116" t="s">
        <v>159</v>
      </c>
      <c r="J1328" s="116" t="s">
        <v>164</v>
      </c>
      <c r="K1328" s="116">
        <v>5</v>
      </c>
      <c r="L1328" s="116" t="s">
        <v>205</v>
      </c>
      <c r="M1328" s="116" t="s">
        <v>165</v>
      </c>
      <c r="N1328" s="116" t="s">
        <v>200</v>
      </c>
      <c r="O1328" s="116">
        <f t="shared" si="112"/>
        <v>2015</v>
      </c>
      <c r="P1328" s="116">
        <f t="shared" si="113"/>
        <v>5</v>
      </c>
    </row>
    <row r="1329" spans="1:16" x14ac:dyDescent="0.2">
      <c r="A1329" s="116" t="str">
        <f t="shared" si="116"/>
        <v>Kathy Kay</v>
      </c>
      <c r="B1329" s="120">
        <v>42182</v>
      </c>
      <c r="C1329" s="116" t="s">
        <v>1453</v>
      </c>
      <c r="D1329" s="116" t="s">
        <v>1470</v>
      </c>
      <c r="E1329" s="116" t="s">
        <v>312</v>
      </c>
      <c r="F1329" s="116" t="s">
        <v>313</v>
      </c>
      <c r="G1329" s="116" t="s">
        <v>1221</v>
      </c>
      <c r="H1329" s="116">
        <f t="shared" si="111"/>
        <v>2</v>
      </c>
      <c r="I1329" s="116" t="s">
        <v>159</v>
      </c>
      <c r="J1329" s="116" t="s">
        <v>164</v>
      </c>
      <c r="K1329" s="116">
        <v>5</v>
      </c>
      <c r="L1329" s="116" t="s">
        <v>205</v>
      </c>
      <c r="M1329" s="116" t="s">
        <v>165</v>
      </c>
      <c r="N1329" s="116" t="s">
        <v>200</v>
      </c>
      <c r="O1329" s="116">
        <f t="shared" si="112"/>
        <v>2015</v>
      </c>
      <c r="P1329" s="116">
        <f t="shared" si="113"/>
        <v>6</v>
      </c>
    </row>
    <row r="1330" spans="1:16" x14ac:dyDescent="0.2">
      <c r="A1330" s="116" t="str">
        <f t="shared" si="116"/>
        <v>Kathy Kay</v>
      </c>
      <c r="B1330" s="117">
        <v>42539</v>
      </c>
      <c r="C1330" t="s">
        <v>1919</v>
      </c>
      <c r="D1330" t="s">
        <v>1920</v>
      </c>
      <c r="F1330" t="s">
        <v>343</v>
      </c>
      <c r="G1330" t="s">
        <v>1926</v>
      </c>
      <c r="H1330" s="116">
        <f t="shared" si="111"/>
        <v>1</v>
      </c>
      <c r="I1330" t="s">
        <v>159</v>
      </c>
      <c r="J1330" t="s">
        <v>164</v>
      </c>
      <c r="M1330" t="s">
        <v>165</v>
      </c>
      <c r="N1330" t="s">
        <v>200</v>
      </c>
      <c r="O1330" s="116">
        <f t="shared" si="112"/>
        <v>2016</v>
      </c>
      <c r="P1330" s="116">
        <f t="shared" si="113"/>
        <v>6</v>
      </c>
    </row>
    <row r="1331" spans="1:16" x14ac:dyDescent="0.2">
      <c r="A1331" s="116" t="str">
        <f t="shared" si="116"/>
        <v>Kathy Kay</v>
      </c>
      <c r="B1331" s="120">
        <v>41552</v>
      </c>
      <c r="C1331" s="116" t="s">
        <v>310</v>
      </c>
      <c r="D1331" s="116" t="s">
        <v>639</v>
      </c>
      <c r="E1331" s="116" t="s">
        <v>312</v>
      </c>
      <c r="F1331" s="116" t="s">
        <v>313</v>
      </c>
      <c r="G1331" s="116" t="s">
        <v>1222</v>
      </c>
      <c r="H1331" s="116">
        <f t="shared" si="111"/>
        <v>1</v>
      </c>
      <c r="I1331" s="116" t="s">
        <v>159</v>
      </c>
      <c r="J1331" s="116" t="s">
        <v>164</v>
      </c>
      <c r="K1331" s="116"/>
      <c r="L1331" s="116"/>
      <c r="M1331" s="116" t="s">
        <v>165</v>
      </c>
      <c r="N1331" s="116" t="s">
        <v>317</v>
      </c>
      <c r="O1331" s="116">
        <f t="shared" si="112"/>
        <v>2013</v>
      </c>
      <c r="P1331" s="116">
        <f t="shared" si="113"/>
        <v>10</v>
      </c>
    </row>
    <row r="1332" spans="1:16" x14ac:dyDescent="0.2">
      <c r="A1332" s="116" t="str">
        <f t="shared" si="116"/>
        <v>Kathy Kay</v>
      </c>
      <c r="B1332" s="120">
        <v>41909</v>
      </c>
      <c r="C1332" s="120" t="s">
        <v>505</v>
      </c>
      <c r="D1332" s="116" t="s">
        <v>664</v>
      </c>
      <c r="E1332" s="116"/>
      <c r="F1332" s="116" t="s">
        <v>313</v>
      </c>
      <c r="G1332" s="116" t="s">
        <v>1223</v>
      </c>
      <c r="H1332" s="116">
        <f t="shared" si="111"/>
        <v>1</v>
      </c>
      <c r="I1332" s="116" t="s">
        <v>159</v>
      </c>
      <c r="J1332" s="116" t="s">
        <v>164</v>
      </c>
      <c r="K1332" s="116"/>
      <c r="L1332" s="116" t="s">
        <v>205</v>
      </c>
      <c r="M1332" s="116" t="s">
        <v>165</v>
      </c>
      <c r="N1332" s="116" t="s">
        <v>317</v>
      </c>
      <c r="O1332" s="116">
        <f t="shared" si="112"/>
        <v>2014</v>
      </c>
      <c r="P1332" s="116">
        <f t="shared" si="113"/>
        <v>9</v>
      </c>
    </row>
    <row r="1333" spans="1:16" x14ac:dyDescent="0.2">
      <c r="A1333" s="116" t="str">
        <f t="shared" si="116"/>
        <v>Kathy Kay</v>
      </c>
      <c r="B1333" s="117">
        <v>42665</v>
      </c>
      <c r="C1333" t="s">
        <v>361</v>
      </c>
      <c r="D1333" t="s">
        <v>1813</v>
      </c>
      <c r="F1333" t="s">
        <v>313</v>
      </c>
      <c r="G1333" t="s">
        <v>2054</v>
      </c>
      <c r="H1333" s="116">
        <f t="shared" si="111"/>
        <v>1</v>
      </c>
      <c r="I1333" t="s">
        <v>159</v>
      </c>
      <c r="J1333" t="s">
        <v>164</v>
      </c>
      <c r="M1333" t="s">
        <v>165</v>
      </c>
      <c r="N1333" t="s">
        <v>200</v>
      </c>
      <c r="O1333" s="116">
        <f t="shared" si="112"/>
        <v>2016</v>
      </c>
      <c r="P1333" s="116">
        <f t="shared" si="113"/>
        <v>10</v>
      </c>
    </row>
    <row r="1334" spans="1:16" x14ac:dyDescent="0.2">
      <c r="A1334" s="116" t="str">
        <f t="shared" si="116"/>
        <v>Kathy Kay</v>
      </c>
      <c r="B1334" s="117">
        <v>42679</v>
      </c>
      <c r="C1334" t="s">
        <v>426</v>
      </c>
      <c r="D1334" t="s">
        <v>465</v>
      </c>
      <c r="F1334" t="s">
        <v>313</v>
      </c>
      <c r="G1334" t="s">
        <v>2054</v>
      </c>
      <c r="H1334" s="116">
        <f t="shared" si="111"/>
        <v>2</v>
      </c>
      <c r="I1334" t="s">
        <v>159</v>
      </c>
      <c r="J1334" t="s">
        <v>164</v>
      </c>
      <c r="M1334" t="s">
        <v>165</v>
      </c>
      <c r="N1334" t="s">
        <v>200</v>
      </c>
      <c r="O1334" s="116">
        <f t="shared" si="112"/>
        <v>2016</v>
      </c>
      <c r="P1334" s="116">
        <f t="shared" si="113"/>
        <v>11</v>
      </c>
    </row>
    <row r="1335" spans="1:16" x14ac:dyDescent="0.2">
      <c r="A1335" s="116" t="str">
        <f t="shared" si="116"/>
        <v>Kathy Kay</v>
      </c>
      <c r="B1335" s="120">
        <v>42105</v>
      </c>
      <c r="C1335" s="116" t="s">
        <v>513</v>
      </c>
      <c r="D1335" s="116" t="s">
        <v>514</v>
      </c>
      <c r="E1335" s="116"/>
      <c r="F1335" s="116" t="s">
        <v>313</v>
      </c>
      <c r="G1335" s="116" t="s">
        <v>1224</v>
      </c>
      <c r="H1335" s="116">
        <f t="shared" si="111"/>
        <v>1</v>
      </c>
      <c r="I1335" s="116" t="s">
        <v>159</v>
      </c>
      <c r="J1335" s="116" t="s">
        <v>164</v>
      </c>
      <c r="K1335" s="116">
        <v>5</v>
      </c>
      <c r="L1335" s="116" t="s">
        <v>205</v>
      </c>
      <c r="M1335" s="116"/>
      <c r="N1335" s="116" t="s">
        <v>200</v>
      </c>
      <c r="O1335" s="116">
        <f t="shared" si="112"/>
        <v>2015</v>
      </c>
      <c r="P1335" s="116">
        <f t="shared" si="113"/>
        <v>4</v>
      </c>
    </row>
    <row r="1336" spans="1:16" x14ac:dyDescent="0.2">
      <c r="A1336" s="116" t="str">
        <f t="shared" si="116"/>
        <v>Kathy Kay</v>
      </c>
      <c r="B1336" s="120">
        <v>41566</v>
      </c>
      <c r="C1336" s="116" t="s">
        <v>353</v>
      </c>
      <c r="D1336" s="116" t="s">
        <v>378</v>
      </c>
      <c r="E1336" s="116" t="s">
        <v>379</v>
      </c>
      <c r="F1336" s="116" t="s">
        <v>380</v>
      </c>
      <c r="G1336" s="116" t="s">
        <v>1225</v>
      </c>
      <c r="H1336" s="116">
        <f t="shared" si="111"/>
        <v>1</v>
      </c>
      <c r="I1336" s="116" t="s">
        <v>159</v>
      </c>
      <c r="J1336" s="116" t="s">
        <v>164</v>
      </c>
      <c r="K1336" s="116"/>
      <c r="L1336" s="116"/>
      <c r="M1336" s="116" t="s">
        <v>165</v>
      </c>
      <c r="N1336" s="116" t="s">
        <v>317</v>
      </c>
      <c r="O1336" s="116">
        <f t="shared" si="112"/>
        <v>2013</v>
      </c>
      <c r="P1336" s="116">
        <f t="shared" si="113"/>
        <v>10</v>
      </c>
    </row>
    <row r="1337" spans="1:16" x14ac:dyDescent="0.2">
      <c r="A1337" s="116" t="str">
        <f t="shared" si="116"/>
        <v>Kathy Kay</v>
      </c>
      <c r="B1337" s="117">
        <v>42301</v>
      </c>
      <c r="C1337" t="s">
        <v>1610</v>
      </c>
      <c r="D1337" t="s">
        <v>1618</v>
      </c>
      <c r="E1337" t="s">
        <v>312</v>
      </c>
      <c r="F1337" t="s">
        <v>313</v>
      </c>
      <c r="G1337" t="s">
        <v>1621</v>
      </c>
      <c r="H1337" s="116">
        <f t="shared" si="111"/>
        <v>1</v>
      </c>
      <c r="I1337" t="s">
        <v>159</v>
      </c>
      <c r="J1337" t="s">
        <v>164</v>
      </c>
      <c r="N1337" t="s">
        <v>200</v>
      </c>
      <c r="O1337" s="116">
        <f t="shared" si="112"/>
        <v>2015</v>
      </c>
      <c r="P1337" s="116">
        <f t="shared" si="113"/>
        <v>10</v>
      </c>
    </row>
    <row r="1338" spans="1:16" x14ac:dyDescent="0.2">
      <c r="A1338" s="116" t="str">
        <f t="shared" si="116"/>
        <v>Kathy Kay</v>
      </c>
      <c r="B1338" s="120">
        <v>41930</v>
      </c>
      <c r="C1338" s="116" t="s">
        <v>541</v>
      </c>
      <c r="D1338" s="116" t="s">
        <v>642</v>
      </c>
      <c r="E1338" s="116" t="s">
        <v>312</v>
      </c>
      <c r="F1338" s="116" t="s">
        <v>313</v>
      </c>
      <c r="G1338" s="116" t="s">
        <v>1226</v>
      </c>
      <c r="H1338" s="116">
        <f t="shared" si="111"/>
        <v>1</v>
      </c>
      <c r="I1338" s="116" t="s">
        <v>159</v>
      </c>
      <c r="J1338" s="116" t="s">
        <v>164</v>
      </c>
      <c r="K1338" s="116">
        <v>5</v>
      </c>
      <c r="L1338" s="116" t="s">
        <v>205</v>
      </c>
      <c r="M1338" s="116" t="s">
        <v>165</v>
      </c>
      <c r="N1338" s="116" t="s">
        <v>317</v>
      </c>
      <c r="O1338" s="116">
        <f t="shared" si="112"/>
        <v>2014</v>
      </c>
      <c r="P1338" s="116">
        <f t="shared" si="113"/>
        <v>10</v>
      </c>
    </row>
    <row r="1339" spans="1:16" x14ac:dyDescent="0.2">
      <c r="A1339" s="116" t="str">
        <f t="shared" si="116"/>
        <v>Kathy Kay</v>
      </c>
      <c r="B1339" s="120">
        <v>41503</v>
      </c>
      <c r="C1339" s="116" t="s">
        <v>480</v>
      </c>
      <c r="D1339" s="116" t="s">
        <v>1118</v>
      </c>
      <c r="E1339" s="116"/>
      <c r="F1339" s="116" t="s">
        <v>313</v>
      </c>
      <c r="G1339" s="116" t="s">
        <v>1227</v>
      </c>
      <c r="H1339" s="116">
        <f t="shared" si="111"/>
        <v>1</v>
      </c>
      <c r="I1339" s="116" t="s">
        <v>159</v>
      </c>
      <c r="J1339" s="116" t="s">
        <v>164</v>
      </c>
      <c r="K1339" s="116"/>
      <c r="L1339" s="116"/>
      <c r="M1339" s="116"/>
      <c r="N1339" s="116" t="s">
        <v>317</v>
      </c>
      <c r="O1339" s="116">
        <f t="shared" si="112"/>
        <v>2013</v>
      </c>
      <c r="P1339" s="116">
        <f t="shared" si="113"/>
        <v>8</v>
      </c>
    </row>
    <row r="1340" spans="1:16" x14ac:dyDescent="0.2">
      <c r="A1340" s="116" t="str">
        <f t="shared" si="116"/>
        <v>Kathy Kay</v>
      </c>
      <c r="B1340" s="120">
        <v>41503</v>
      </c>
      <c r="C1340" s="116" t="s">
        <v>480</v>
      </c>
      <c r="D1340" s="116" t="s">
        <v>1118</v>
      </c>
      <c r="E1340" s="116"/>
      <c r="F1340" s="116" t="s">
        <v>313</v>
      </c>
      <c r="G1340" s="116" t="s">
        <v>1228</v>
      </c>
      <c r="H1340" s="116">
        <f t="shared" si="111"/>
        <v>1</v>
      </c>
      <c r="I1340" s="116" t="s">
        <v>159</v>
      </c>
      <c r="J1340" s="116" t="s">
        <v>164</v>
      </c>
      <c r="K1340" s="116"/>
      <c r="L1340" s="116"/>
      <c r="M1340" s="116"/>
      <c r="N1340" s="116" t="s">
        <v>317</v>
      </c>
      <c r="O1340" s="116">
        <f t="shared" si="112"/>
        <v>2013</v>
      </c>
      <c r="P1340" s="116">
        <f t="shared" si="113"/>
        <v>8</v>
      </c>
    </row>
    <row r="1341" spans="1:16" x14ac:dyDescent="0.2">
      <c r="A1341" s="116" t="str">
        <f t="shared" si="116"/>
        <v>Kathy Kay</v>
      </c>
      <c r="B1341" s="120">
        <v>42049</v>
      </c>
      <c r="C1341" s="116" t="s">
        <v>553</v>
      </c>
      <c r="D1341" s="116" t="s">
        <v>554</v>
      </c>
      <c r="E1341" s="116"/>
      <c r="F1341" s="116" t="s">
        <v>313</v>
      </c>
      <c r="G1341" s="116" t="s">
        <v>1229</v>
      </c>
      <c r="H1341" s="116">
        <f t="shared" si="111"/>
        <v>1</v>
      </c>
      <c r="I1341" s="116" t="s">
        <v>159</v>
      </c>
      <c r="J1341" s="116" t="s">
        <v>164</v>
      </c>
      <c r="K1341" s="116">
        <v>5</v>
      </c>
      <c r="L1341" s="116" t="s">
        <v>205</v>
      </c>
      <c r="M1341" s="116" t="s">
        <v>165</v>
      </c>
      <c r="N1341" s="116" t="s">
        <v>200</v>
      </c>
      <c r="O1341" s="116">
        <f t="shared" si="112"/>
        <v>2015</v>
      </c>
      <c r="P1341" s="116">
        <f t="shared" si="113"/>
        <v>2</v>
      </c>
    </row>
    <row r="1342" spans="1:16" x14ac:dyDescent="0.2">
      <c r="A1342" s="116" t="str">
        <f t="shared" si="116"/>
        <v>Kathy Kay</v>
      </c>
      <c r="B1342" s="120">
        <v>42154</v>
      </c>
      <c r="C1342" s="116" t="s">
        <v>439</v>
      </c>
      <c r="D1342" s="116" t="s">
        <v>440</v>
      </c>
      <c r="E1342" s="116" t="s">
        <v>441</v>
      </c>
      <c r="F1342" s="116" t="s">
        <v>442</v>
      </c>
      <c r="G1342" s="116" t="s">
        <v>1229</v>
      </c>
      <c r="H1342" s="116">
        <f t="shared" si="111"/>
        <v>2</v>
      </c>
      <c r="I1342" s="116" t="s">
        <v>159</v>
      </c>
      <c r="J1342" s="116" t="s">
        <v>164</v>
      </c>
      <c r="K1342" s="116">
        <v>5</v>
      </c>
      <c r="L1342" s="116" t="s">
        <v>205</v>
      </c>
      <c r="M1342" s="116" t="s">
        <v>165</v>
      </c>
      <c r="N1342" s="116" t="s">
        <v>200</v>
      </c>
      <c r="O1342" s="116">
        <f t="shared" si="112"/>
        <v>2015</v>
      </c>
      <c r="P1342" s="116">
        <f t="shared" si="113"/>
        <v>5</v>
      </c>
    </row>
    <row r="1343" spans="1:16" x14ac:dyDescent="0.2">
      <c r="A1343" s="116" t="str">
        <f t="shared" si="116"/>
        <v>Kathy Kay</v>
      </c>
      <c r="B1343" s="120">
        <v>42154</v>
      </c>
      <c r="C1343" s="116" t="s">
        <v>439</v>
      </c>
      <c r="D1343" s="116" t="s">
        <v>440</v>
      </c>
      <c r="E1343" s="116" t="s">
        <v>733</v>
      </c>
      <c r="F1343" s="116" t="s">
        <v>734</v>
      </c>
      <c r="G1343" s="116" t="s">
        <v>1229</v>
      </c>
      <c r="H1343" s="116">
        <f t="shared" si="111"/>
        <v>3</v>
      </c>
      <c r="I1343" s="116" t="s">
        <v>159</v>
      </c>
      <c r="J1343" s="116" t="s">
        <v>164</v>
      </c>
      <c r="K1343" s="116">
        <v>5</v>
      </c>
      <c r="L1343" s="116" t="s">
        <v>205</v>
      </c>
      <c r="M1343" s="116" t="s">
        <v>165</v>
      </c>
      <c r="N1343" s="116" t="s">
        <v>200</v>
      </c>
      <c r="O1343" s="116">
        <f t="shared" si="112"/>
        <v>2015</v>
      </c>
      <c r="P1343" s="116">
        <f t="shared" si="113"/>
        <v>5</v>
      </c>
    </row>
    <row r="1344" spans="1:16" x14ac:dyDescent="0.2">
      <c r="A1344" s="116" t="str">
        <f t="shared" si="116"/>
        <v>Kathy Kay</v>
      </c>
      <c r="B1344" s="120">
        <v>42182</v>
      </c>
      <c r="C1344" s="116" t="s">
        <v>1453</v>
      </c>
      <c r="D1344" s="116" t="s">
        <v>1474</v>
      </c>
      <c r="E1344" s="116" t="s">
        <v>312</v>
      </c>
      <c r="F1344" s="116" t="s">
        <v>313</v>
      </c>
      <c r="G1344" s="116" t="s">
        <v>1502</v>
      </c>
      <c r="H1344" s="116">
        <f t="shared" si="111"/>
        <v>1</v>
      </c>
      <c r="I1344" s="116" t="s">
        <v>159</v>
      </c>
      <c r="J1344" s="116" t="s">
        <v>164</v>
      </c>
      <c r="K1344" s="116">
        <v>5</v>
      </c>
      <c r="L1344" s="116" t="s">
        <v>205</v>
      </c>
      <c r="M1344" s="116" t="s">
        <v>165</v>
      </c>
      <c r="N1344" s="116" t="s">
        <v>200</v>
      </c>
      <c r="O1344" s="116">
        <f t="shared" si="112"/>
        <v>2015</v>
      </c>
      <c r="P1344" s="116">
        <f t="shared" si="113"/>
        <v>6</v>
      </c>
    </row>
    <row r="1345" spans="1:16" x14ac:dyDescent="0.2">
      <c r="A1345" s="116" t="str">
        <f t="shared" si="116"/>
        <v>Kathy Kay</v>
      </c>
      <c r="B1345" s="117">
        <v>42259</v>
      </c>
      <c r="C1345" t="s">
        <v>520</v>
      </c>
      <c r="D1345" s="118" t="s">
        <v>1554</v>
      </c>
      <c r="E1345" s="118"/>
      <c r="F1345" s="118" t="s">
        <v>313</v>
      </c>
      <c r="G1345" s="118" t="s">
        <v>1502</v>
      </c>
      <c r="H1345" s="116">
        <f t="shared" si="111"/>
        <v>2</v>
      </c>
      <c r="I1345" s="118" t="s">
        <v>159</v>
      </c>
      <c r="J1345" s="118" t="s">
        <v>164</v>
      </c>
      <c r="K1345" s="118"/>
      <c r="L1345" s="118"/>
      <c r="M1345" s="118"/>
      <c r="N1345" s="118" t="s">
        <v>200</v>
      </c>
      <c r="O1345" s="116">
        <f t="shared" si="112"/>
        <v>2015</v>
      </c>
      <c r="P1345" s="116">
        <f t="shared" si="113"/>
        <v>9</v>
      </c>
    </row>
    <row r="1346" spans="1:16" x14ac:dyDescent="0.2">
      <c r="A1346" s="116" t="str">
        <f t="shared" si="116"/>
        <v>Kathy Kay</v>
      </c>
      <c r="B1346" s="117">
        <v>42301</v>
      </c>
      <c r="C1346" t="s">
        <v>1610</v>
      </c>
      <c r="D1346" t="s">
        <v>1618</v>
      </c>
      <c r="E1346" t="s">
        <v>312</v>
      </c>
      <c r="F1346" t="s">
        <v>313</v>
      </c>
      <c r="G1346" t="s">
        <v>1502</v>
      </c>
      <c r="H1346" s="116">
        <f t="shared" ref="H1346:H1409" si="117">IF(TRIM(G1346)=TRIM(G1345),H1345+1,1)</f>
        <v>3</v>
      </c>
      <c r="I1346" t="s">
        <v>159</v>
      </c>
      <c r="J1346" t="s">
        <v>164</v>
      </c>
      <c r="N1346" t="s">
        <v>200</v>
      </c>
      <c r="O1346" s="116">
        <f t="shared" ref="O1346:O1409" si="118">YEAR(B1346)</f>
        <v>2015</v>
      </c>
      <c r="P1346" s="116">
        <f t="shared" ref="P1346:P1409" si="119">MONTH(B1346)</f>
        <v>10</v>
      </c>
    </row>
    <row r="1347" spans="1:16" x14ac:dyDescent="0.2">
      <c r="A1347" s="116" t="str">
        <f t="shared" si="116"/>
        <v>Kathy Kay</v>
      </c>
      <c r="B1347" s="120">
        <v>41734</v>
      </c>
      <c r="C1347" s="116" t="s">
        <v>326</v>
      </c>
      <c r="D1347" s="116" t="s">
        <v>623</v>
      </c>
      <c r="E1347" s="116" t="s">
        <v>312</v>
      </c>
      <c r="F1347" s="116" t="s">
        <v>329</v>
      </c>
      <c r="G1347" s="116" t="s">
        <v>1230</v>
      </c>
      <c r="H1347" s="116">
        <f t="shared" si="117"/>
        <v>1</v>
      </c>
      <c r="I1347" s="116" t="s">
        <v>159</v>
      </c>
      <c r="J1347" s="116" t="s">
        <v>164</v>
      </c>
      <c r="K1347" s="116">
        <v>5</v>
      </c>
      <c r="L1347" s="116" t="s">
        <v>205</v>
      </c>
      <c r="M1347" s="116" t="s">
        <v>165</v>
      </c>
      <c r="N1347" s="116" t="s">
        <v>317</v>
      </c>
      <c r="O1347" s="116">
        <f t="shared" si="118"/>
        <v>2014</v>
      </c>
      <c r="P1347" s="116">
        <f t="shared" si="119"/>
        <v>4</v>
      </c>
    </row>
    <row r="1348" spans="1:16" x14ac:dyDescent="0.2">
      <c r="A1348" s="116" t="str">
        <f t="shared" si="116"/>
        <v>Kathy Kay</v>
      </c>
      <c r="B1348" s="120">
        <v>42133</v>
      </c>
      <c r="C1348" s="116" t="s">
        <v>426</v>
      </c>
      <c r="D1348" s="116" t="s">
        <v>395</v>
      </c>
      <c r="E1348" s="116" t="s">
        <v>312</v>
      </c>
      <c r="F1348" s="116" t="s">
        <v>313</v>
      </c>
      <c r="G1348" s="116" t="s">
        <v>1230</v>
      </c>
      <c r="H1348" s="116">
        <f t="shared" si="117"/>
        <v>2</v>
      </c>
      <c r="I1348" s="116" t="s">
        <v>159</v>
      </c>
      <c r="J1348" s="116" t="s">
        <v>164</v>
      </c>
      <c r="K1348" s="116">
        <v>5</v>
      </c>
      <c r="L1348" s="116" t="s">
        <v>205</v>
      </c>
      <c r="M1348" s="116" t="s">
        <v>165</v>
      </c>
      <c r="N1348" s="116" t="s">
        <v>200</v>
      </c>
      <c r="O1348" s="116">
        <f t="shared" si="118"/>
        <v>2015</v>
      </c>
      <c r="P1348" s="116">
        <f t="shared" si="119"/>
        <v>5</v>
      </c>
    </row>
    <row r="1349" spans="1:16" x14ac:dyDescent="0.2">
      <c r="A1349" s="116" t="str">
        <f t="shared" si="116"/>
        <v>Kathy Kay</v>
      </c>
      <c r="B1349" s="120">
        <v>42154</v>
      </c>
      <c r="C1349" s="116" t="s">
        <v>439</v>
      </c>
      <c r="D1349" s="116" t="s">
        <v>440</v>
      </c>
      <c r="E1349" s="116" t="s">
        <v>441</v>
      </c>
      <c r="F1349" s="116" t="s">
        <v>442</v>
      </c>
      <c r="G1349" s="116" t="s">
        <v>1231</v>
      </c>
      <c r="H1349" s="116">
        <f t="shared" si="117"/>
        <v>1</v>
      </c>
      <c r="I1349" s="116" t="s">
        <v>159</v>
      </c>
      <c r="J1349" s="116" t="s">
        <v>164</v>
      </c>
      <c r="K1349" s="116">
        <v>5</v>
      </c>
      <c r="L1349" s="116" t="s">
        <v>205</v>
      </c>
      <c r="M1349" s="116" t="s">
        <v>165</v>
      </c>
      <c r="N1349" s="116" t="s">
        <v>200</v>
      </c>
      <c r="O1349" s="116">
        <f t="shared" si="118"/>
        <v>2015</v>
      </c>
      <c r="P1349" s="116">
        <f t="shared" si="119"/>
        <v>5</v>
      </c>
    </row>
    <row r="1350" spans="1:16" x14ac:dyDescent="0.2">
      <c r="A1350" s="116" t="str">
        <f t="shared" si="116"/>
        <v>Kathy Kay</v>
      </c>
      <c r="B1350" s="120">
        <v>42154</v>
      </c>
      <c r="C1350" s="116" t="s">
        <v>439</v>
      </c>
      <c r="D1350" s="116" t="s">
        <v>440</v>
      </c>
      <c r="E1350" s="116" t="s">
        <v>733</v>
      </c>
      <c r="F1350" s="116" t="s">
        <v>734</v>
      </c>
      <c r="G1350" s="116" t="s">
        <v>1231</v>
      </c>
      <c r="H1350" s="116">
        <f t="shared" si="117"/>
        <v>2</v>
      </c>
      <c r="I1350" s="116" t="s">
        <v>159</v>
      </c>
      <c r="J1350" s="116" t="s">
        <v>164</v>
      </c>
      <c r="K1350" s="116">
        <v>5</v>
      </c>
      <c r="L1350" s="116" t="s">
        <v>205</v>
      </c>
      <c r="M1350" s="116" t="s">
        <v>165</v>
      </c>
      <c r="N1350" s="116" t="s">
        <v>200</v>
      </c>
      <c r="O1350" s="116">
        <f t="shared" si="118"/>
        <v>2015</v>
      </c>
      <c r="P1350" s="116">
        <f t="shared" si="119"/>
        <v>5</v>
      </c>
    </row>
    <row r="1351" spans="1:16" x14ac:dyDescent="0.2">
      <c r="A1351" s="116" t="str">
        <f t="shared" si="116"/>
        <v>Kathy Kay</v>
      </c>
      <c r="B1351" s="117">
        <v>42273</v>
      </c>
      <c r="C1351" t="s">
        <v>476</v>
      </c>
      <c r="D1351" t="s">
        <v>1560</v>
      </c>
      <c r="F1351" t="s">
        <v>446</v>
      </c>
      <c r="G1351" t="s">
        <v>1583</v>
      </c>
      <c r="H1351" s="116">
        <f t="shared" si="117"/>
        <v>1</v>
      </c>
      <c r="I1351" t="s">
        <v>159</v>
      </c>
      <c r="J1351" t="s">
        <v>164</v>
      </c>
      <c r="M1351" t="s">
        <v>165</v>
      </c>
      <c r="N1351" t="s">
        <v>200</v>
      </c>
      <c r="O1351" s="116">
        <f t="shared" si="118"/>
        <v>2015</v>
      </c>
      <c r="P1351" s="116">
        <f t="shared" si="119"/>
        <v>9</v>
      </c>
    </row>
    <row r="1352" spans="1:16" x14ac:dyDescent="0.2">
      <c r="A1352" s="116" t="str">
        <f t="shared" si="116"/>
        <v>Kathy Kay</v>
      </c>
      <c r="B1352" s="120">
        <v>41566</v>
      </c>
      <c r="C1352" s="116" t="s">
        <v>353</v>
      </c>
      <c r="D1352" s="116" t="s">
        <v>807</v>
      </c>
      <c r="E1352" s="116" t="s">
        <v>355</v>
      </c>
      <c r="F1352" s="116" t="s">
        <v>356</v>
      </c>
      <c r="G1352" s="116" t="s">
        <v>1232</v>
      </c>
      <c r="H1352" s="116">
        <f t="shared" si="117"/>
        <v>1</v>
      </c>
      <c r="I1352" s="116" t="s">
        <v>159</v>
      </c>
      <c r="J1352" s="116" t="s">
        <v>164</v>
      </c>
      <c r="K1352" s="116"/>
      <c r="L1352" s="116"/>
      <c r="M1352" s="116" t="s">
        <v>165</v>
      </c>
      <c r="N1352" s="116" t="s">
        <v>317</v>
      </c>
      <c r="O1352" s="116">
        <f t="shared" si="118"/>
        <v>2013</v>
      </c>
      <c r="P1352" s="116">
        <f t="shared" si="119"/>
        <v>10</v>
      </c>
    </row>
    <row r="1353" spans="1:16" x14ac:dyDescent="0.2">
      <c r="A1353" s="116" t="str">
        <f t="shared" si="116"/>
        <v>Kathy Kay</v>
      </c>
      <c r="B1353" s="120">
        <v>41741</v>
      </c>
      <c r="C1353" s="116" t="s">
        <v>367</v>
      </c>
      <c r="D1353" s="116" t="s">
        <v>802</v>
      </c>
      <c r="E1353" s="116" t="s">
        <v>721</v>
      </c>
      <c r="F1353" s="116" t="s">
        <v>722</v>
      </c>
      <c r="G1353" s="116" t="s">
        <v>1233</v>
      </c>
      <c r="H1353" s="116">
        <f t="shared" si="117"/>
        <v>1</v>
      </c>
      <c r="I1353" s="116" t="s">
        <v>159</v>
      </c>
      <c r="J1353" s="116" t="s">
        <v>164</v>
      </c>
      <c r="K1353" s="116">
        <v>5</v>
      </c>
      <c r="L1353" s="116" t="s">
        <v>205</v>
      </c>
      <c r="M1353" s="116" t="s">
        <v>165</v>
      </c>
      <c r="N1353" s="116" t="s">
        <v>317</v>
      </c>
      <c r="O1353" s="116">
        <f t="shared" si="118"/>
        <v>2014</v>
      </c>
      <c r="P1353" s="116">
        <f t="shared" si="119"/>
        <v>4</v>
      </c>
    </row>
    <row r="1354" spans="1:16" x14ac:dyDescent="0.2">
      <c r="A1354" t="s">
        <v>102</v>
      </c>
      <c r="B1354" s="117">
        <v>42627</v>
      </c>
      <c r="C1354" t="s">
        <v>1983</v>
      </c>
      <c r="D1354" t="s">
        <v>2000</v>
      </c>
      <c r="F1354" t="s">
        <v>1986</v>
      </c>
      <c r="G1354" t="s">
        <v>2003</v>
      </c>
      <c r="H1354" s="116">
        <f t="shared" si="117"/>
        <v>1</v>
      </c>
      <c r="O1354" s="116">
        <f t="shared" si="118"/>
        <v>2016</v>
      </c>
      <c r="P1354" s="116">
        <f t="shared" si="119"/>
        <v>9</v>
      </c>
    </row>
    <row r="1355" spans="1:16" x14ac:dyDescent="0.2">
      <c r="A1355" t="s">
        <v>102</v>
      </c>
      <c r="B1355" s="117">
        <v>42627</v>
      </c>
      <c r="C1355" t="s">
        <v>1983</v>
      </c>
      <c r="D1355" t="s">
        <v>2000</v>
      </c>
      <c r="F1355" t="s">
        <v>1985</v>
      </c>
      <c r="G1355" t="s">
        <v>2003</v>
      </c>
      <c r="H1355" s="116">
        <f t="shared" si="117"/>
        <v>2</v>
      </c>
      <c r="O1355" s="116">
        <f t="shared" si="118"/>
        <v>2016</v>
      </c>
      <c r="P1355" s="116">
        <f t="shared" si="119"/>
        <v>9</v>
      </c>
    </row>
    <row r="1356" spans="1:16" x14ac:dyDescent="0.2">
      <c r="A1356" s="116" t="str">
        <f t="shared" ref="A1356:A1365" si="120">IF(I1356="",TRIM(J1356),CONCATENATE(TRIM(J1356)," ",TRIM(I1356)))</f>
        <v>Keith Roach</v>
      </c>
      <c r="B1356" s="120">
        <v>41825</v>
      </c>
      <c r="C1356" s="116" t="s">
        <v>320</v>
      </c>
      <c r="D1356" s="116" t="s">
        <v>395</v>
      </c>
      <c r="E1356" s="116" t="s">
        <v>312</v>
      </c>
      <c r="F1356" s="116" t="s">
        <v>313</v>
      </c>
      <c r="G1356" s="116" t="s">
        <v>1234</v>
      </c>
      <c r="H1356" s="116">
        <f t="shared" si="117"/>
        <v>1</v>
      </c>
      <c r="I1356" s="116" t="s">
        <v>1235</v>
      </c>
      <c r="J1356" s="116" t="s">
        <v>1236</v>
      </c>
      <c r="K1356" s="116">
        <v>3</v>
      </c>
      <c r="L1356" s="116"/>
      <c r="M1356" s="116"/>
      <c r="N1356" s="116" t="s">
        <v>317</v>
      </c>
      <c r="O1356" s="116">
        <f t="shared" si="118"/>
        <v>2014</v>
      </c>
      <c r="P1356" s="116">
        <f t="shared" si="119"/>
        <v>7</v>
      </c>
    </row>
    <row r="1357" spans="1:16" x14ac:dyDescent="0.2">
      <c r="A1357" s="116" t="str">
        <f t="shared" si="120"/>
        <v>Keith Roach</v>
      </c>
      <c r="B1357" s="120">
        <v>41825</v>
      </c>
      <c r="C1357" s="116" t="s">
        <v>320</v>
      </c>
      <c r="D1357" s="116" t="s">
        <v>448</v>
      </c>
      <c r="E1357" s="116" t="s">
        <v>312</v>
      </c>
      <c r="F1357" s="116" t="s">
        <v>313</v>
      </c>
      <c r="G1357" s="116" t="s">
        <v>1237</v>
      </c>
      <c r="H1357" s="116">
        <f t="shared" si="117"/>
        <v>1</v>
      </c>
      <c r="I1357" s="116" t="s">
        <v>1235</v>
      </c>
      <c r="J1357" s="116" t="s">
        <v>1236</v>
      </c>
      <c r="K1357" s="116">
        <v>3</v>
      </c>
      <c r="L1357" s="116"/>
      <c r="M1357" s="116"/>
      <c r="N1357" s="116" t="s">
        <v>317</v>
      </c>
      <c r="O1357" s="116">
        <f t="shared" si="118"/>
        <v>2014</v>
      </c>
      <c r="P1357" s="116">
        <f t="shared" si="119"/>
        <v>7</v>
      </c>
    </row>
    <row r="1358" spans="1:16" x14ac:dyDescent="0.2">
      <c r="A1358" s="116" t="str">
        <f t="shared" si="120"/>
        <v>Laura Oppel</v>
      </c>
      <c r="B1358" s="120">
        <v>42133</v>
      </c>
      <c r="C1358" s="116" t="s">
        <v>426</v>
      </c>
      <c r="D1358" s="116" t="s">
        <v>465</v>
      </c>
      <c r="E1358" s="116" t="s">
        <v>312</v>
      </c>
      <c r="F1358" s="116" t="s">
        <v>313</v>
      </c>
      <c r="G1358" s="116" t="s">
        <v>1238</v>
      </c>
      <c r="H1358" s="116">
        <f t="shared" si="117"/>
        <v>1</v>
      </c>
      <c r="I1358" s="116" t="s">
        <v>221</v>
      </c>
      <c r="J1358" s="116" t="s">
        <v>226</v>
      </c>
      <c r="K1358" s="116">
        <v>1</v>
      </c>
      <c r="L1358" s="116"/>
      <c r="M1358" s="116" t="s">
        <v>269</v>
      </c>
      <c r="N1358" s="116" t="s">
        <v>200</v>
      </c>
      <c r="O1358" s="116">
        <f t="shared" si="118"/>
        <v>2015</v>
      </c>
      <c r="P1358" s="116">
        <f t="shared" si="119"/>
        <v>5</v>
      </c>
    </row>
    <row r="1359" spans="1:16" x14ac:dyDescent="0.2">
      <c r="A1359" s="116" t="str">
        <f t="shared" si="120"/>
        <v>Laura Oppel</v>
      </c>
      <c r="B1359" s="120">
        <v>42147</v>
      </c>
      <c r="C1359" s="116" t="s">
        <v>537</v>
      </c>
      <c r="D1359" s="116" t="s">
        <v>559</v>
      </c>
      <c r="E1359" s="116" t="s">
        <v>363</v>
      </c>
      <c r="F1359" s="116" t="s">
        <v>557</v>
      </c>
      <c r="G1359" s="116" t="s">
        <v>1238</v>
      </c>
      <c r="H1359" s="116">
        <f t="shared" si="117"/>
        <v>2</v>
      </c>
      <c r="I1359" s="116" t="s">
        <v>221</v>
      </c>
      <c r="J1359" s="116" t="s">
        <v>226</v>
      </c>
      <c r="K1359" s="116">
        <v>1</v>
      </c>
      <c r="L1359" s="116"/>
      <c r="M1359" s="116" t="s">
        <v>269</v>
      </c>
      <c r="N1359" s="116" t="s">
        <v>200</v>
      </c>
      <c r="O1359" s="116">
        <f t="shared" si="118"/>
        <v>2015</v>
      </c>
      <c r="P1359" s="116">
        <f t="shared" si="119"/>
        <v>5</v>
      </c>
    </row>
    <row r="1360" spans="1:16" x14ac:dyDescent="0.2">
      <c r="A1360" s="116" t="str">
        <f t="shared" si="120"/>
        <v>Laura Oppel</v>
      </c>
      <c r="B1360" s="117">
        <v>42273</v>
      </c>
      <c r="C1360" t="s">
        <v>476</v>
      </c>
      <c r="D1360" t="s">
        <v>1562</v>
      </c>
      <c r="F1360" t="s">
        <v>446</v>
      </c>
      <c r="G1360" t="s">
        <v>1238</v>
      </c>
      <c r="H1360" s="116">
        <f t="shared" si="117"/>
        <v>3</v>
      </c>
      <c r="I1360" t="s">
        <v>221</v>
      </c>
      <c r="J1360" t="s">
        <v>226</v>
      </c>
      <c r="M1360" t="s">
        <v>269</v>
      </c>
      <c r="N1360" t="s">
        <v>200</v>
      </c>
      <c r="O1360" s="116">
        <f t="shared" si="118"/>
        <v>2015</v>
      </c>
      <c r="P1360" s="116">
        <f t="shared" si="119"/>
        <v>9</v>
      </c>
    </row>
    <row r="1361" spans="1:16" x14ac:dyDescent="0.2">
      <c r="A1361" s="116" t="str">
        <f t="shared" si="120"/>
        <v>Laura Oppel</v>
      </c>
      <c r="B1361" s="117">
        <v>42273</v>
      </c>
      <c r="C1361" t="s">
        <v>476</v>
      </c>
      <c r="D1361" t="s">
        <v>1562</v>
      </c>
      <c r="F1361" t="s">
        <v>446</v>
      </c>
      <c r="G1361" t="s">
        <v>1584</v>
      </c>
      <c r="H1361" s="116">
        <f t="shared" si="117"/>
        <v>1</v>
      </c>
      <c r="I1361" t="s">
        <v>221</v>
      </c>
      <c r="J1361" t="s">
        <v>226</v>
      </c>
      <c r="M1361" t="s">
        <v>269</v>
      </c>
      <c r="N1361" t="s">
        <v>200</v>
      </c>
      <c r="O1361" s="116">
        <f t="shared" si="118"/>
        <v>2015</v>
      </c>
      <c r="P1361" s="116">
        <f t="shared" si="119"/>
        <v>9</v>
      </c>
    </row>
    <row r="1362" spans="1:16" x14ac:dyDescent="0.2">
      <c r="A1362" s="116" t="str">
        <f t="shared" si="120"/>
        <v>Laura Oppel</v>
      </c>
      <c r="B1362" s="120">
        <v>42070</v>
      </c>
      <c r="C1362" s="116" t="s">
        <v>429</v>
      </c>
      <c r="D1362" s="116" t="s">
        <v>516</v>
      </c>
      <c r="E1362" s="116" t="s">
        <v>431</v>
      </c>
      <c r="F1362" s="116" t="s">
        <v>313</v>
      </c>
      <c r="G1362" s="116" t="s">
        <v>1239</v>
      </c>
      <c r="H1362" s="116">
        <f t="shared" si="117"/>
        <v>1</v>
      </c>
      <c r="I1362" s="116" t="s">
        <v>221</v>
      </c>
      <c r="J1362" s="116" t="s">
        <v>226</v>
      </c>
      <c r="K1362" s="116">
        <v>1</v>
      </c>
      <c r="L1362" s="116"/>
      <c r="M1362" s="116"/>
      <c r="N1362" s="116" t="s">
        <v>200</v>
      </c>
      <c r="O1362" s="116">
        <f t="shared" si="118"/>
        <v>2015</v>
      </c>
      <c r="P1362" s="116">
        <f t="shared" si="119"/>
        <v>3</v>
      </c>
    </row>
    <row r="1363" spans="1:16" x14ac:dyDescent="0.2">
      <c r="A1363" s="116" t="str">
        <f t="shared" si="120"/>
        <v>Laura Oppel</v>
      </c>
      <c r="B1363" s="120">
        <v>42161</v>
      </c>
      <c r="C1363" s="116" t="s">
        <v>541</v>
      </c>
      <c r="D1363" s="116" t="s">
        <v>788</v>
      </c>
      <c r="E1363" s="116"/>
      <c r="F1363" s="116" t="s">
        <v>313</v>
      </c>
      <c r="G1363" s="116" t="s">
        <v>1240</v>
      </c>
      <c r="H1363" s="116">
        <f t="shared" si="117"/>
        <v>1</v>
      </c>
      <c r="I1363" s="116" t="s">
        <v>221</v>
      </c>
      <c r="J1363" s="116" t="s">
        <v>226</v>
      </c>
      <c r="K1363" s="116">
        <v>1</v>
      </c>
      <c r="L1363" s="116"/>
      <c r="M1363" s="116" t="s">
        <v>269</v>
      </c>
      <c r="N1363" s="116" t="s">
        <v>200</v>
      </c>
      <c r="O1363" s="116">
        <f t="shared" si="118"/>
        <v>2015</v>
      </c>
      <c r="P1363" s="116">
        <f t="shared" si="119"/>
        <v>6</v>
      </c>
    </row>
    <row r="1364" spans="1:16" x14ac:dyDescent="0.2">
      <c r="A1364" s="116" t="str">
        <f t="shared" si="120"/>
        <v>Laura Oppel</v>
      </c>
      <c r="B1364" s="117">
        <v>42315</v>
      </c>
      <c r="C1364" t="s">
        <v>336</v>
      </c>
      <c r="D1364" t="s">
        <v>746</v>
      </c>
      <c r="F1364" t="s">
        <v>313</v>
      </c>
      <c r="G1364" t="s">
        <v>1240</v>
      </c>
      <c r="H1364" s="116">
        <f t="shared" si="117"/>
        <v>2</v>
      </c>
      <c r="I1364" t="s">
        <v>221</v>
      </c>
      <c r="J1364" t="s">
        <v>226</v>
      </c>
      <c r="M1364" t="s">
        <v>269</v>
      </c>
      <c r="N1364" t="s">
        <v>200</v>
      </c>
      <c r="O1364" s="116">
        <f t="shared" si="118"/>
        <v>2015</v>
      </c>
      <c r="P1364" s="116">
        <f t="shared" si="119"/>
        <v>11</v>
      </c>
    </row>
    <row r="1365" spans="1:16" x14ac:dyDescent="0.2">
      <c r="A1365" s="116" t="str">
        <f t="shared" si="120"/>
        <v>Lesley Oppel</v>
      </c>
      <c r="B1365" s="117">
        <v>42259</v>
      </c>
      <c r="C1365" t="s">
        <v>520</v>
      </c>
      <c r="D1365" s="118" t="s">
        <v>1554</v>
      </c>
      <c r="E1365" s="118"/>
      <c r="F1365" s="118" t="s">
        <v>313</v>
      </c>
      <c r="G1365" s="118" t="s">
        <v>1585</v>
      </c>
      <c r="H1365" s="116">
        <f t="shared" si="117"/>
        <v>1</v>
      </c>
      <c r="I1365" s="118" t="s">
        <v>221</v>
      </c>
      <c r="J1365" s="118" t="s">
        <v>225</v>
      </c>
      <c r="K1365" s="118"/>
      <c r="L1365" s="118"/>
      <c r="M1365" s="118"/>
      <c r="N1365" s="118" t="s">
        <v>200</v>
      </c>
      <c r="O1365" s="116">
        <f t="shared" si="118"/>
        <v>2015</v>
      </c>
      <c r="P1365" s="116">
        <f t="shared" si="119"/>
        <v>9</v>
      </c>
    </row>
    <row r="1366" spans="1:16" ht="15" x14ac:dyDescent="0.2">
      <c r="A1366" s="121" t="s">
        <v>228</v>
      </c>
      <c r="B1366" s="120">
        <v>42224</v>
      </c>
      <c r="C1366" s="116" t="s">
        <v>399</v>
      </c>
      <c r="D1366" s="121" t="s">
        <v>737</v>
      </c>
      <c r="E1366" s="121"/>
      <c r="F1366" s="122" t="s">
        <v>1461</v>
      </c>
      <c r="G1366" s="122" t="s">
        <v>1503</v>
      </c>
      <c r="H1366" s="116">
        <f t="shared" si="117"/>
        <v>1</v>
      </c>
      <c r="I1366" s="116"/>
      <c r="J1366" s="116"/>
      <c r="K1366" s="116"/>
      <c r="L1366" s="116"/>
      <c r="M1366" s="116"/>
      <c r="N1366" s="116" t="s">
        <v>200</v>
      </c>
      <c r="O1366" s="116">
        <f t="shared" si="118"/>
        <v>2015</v>
      </c>
      <c r="P1366" s="116">
        <f t="shared" si="119"/>
        <v>8</v>
      </c>
    </row>
    <row r="1367" spans="1:16" x14ac:dyDescent="0.2">
      <c r="A1367" s="116" t="str">
        <f t="shared" ref="A1367:A1377" si="121">IF(I1367="",TRIM(J1367),CONCATENATE(TRIM(J1367)," ",TRIM(I1367)))</f>
        <v>Lesley Oppel</v>
      </c>
      <c r="B1367" s="117">
        <v>42273</v>
      </c>
      <c r="C1367" t="s">
        <v>476</v>
      </c>
      <c r="D1367" t="s">
        <v>1560</v>
      </c>
      <c r="F1367" t="s">
        <v>446</v>
      </c>
      <c r="G1367" t="s">
        <v>1503</v>
      </c>
      <c r="H1367" s="116">
        <f t="shared" si="117"/>
        <v>2</v>
      </c>
      <c r="I1367" t="s">
        <v>221</v>
      </c>
      <c r="J1367" t="s">
        <v>225</v>
      </c>
      <c r="M1367" t="s">
        <v>258</v>
      </c>
      <c r="N1367" t="s">
        <v>200</v>
      </c>
      <c r="O1367" s="116">
        <f t="shared" si="118"/>
        <v>2015</v>
      </c>
      <c r="P1367" s="116">
        <f t="shared" si="119"/>
        <v>9</v>
      </c>
    </row>
    <row r="1368" spans="1:16" x14ac:dyDescent="0.2">
      <c r="A1368" s="116" t="str">
        <f t="shared" si="121"/>
        <v>Lesley Oppel</v>
      </c>
      <c r="B1368" s="117">
        <v>42434</v>
      </c>
      <c r="C1368" s="116" t="s">
        <v>524</v>
      </c>
      <c r="D1368" t="s">
        <v>602</v>
      </c>
      <c r="F1368" t="s">
        <v>1705</v>
      </c>
      <c r="G1368" t="s">
        <v>1503</v>
      </c>
      <c r="H1368" s="116">
        <f t="shared" si="117"/>
        <v>3</v>
      </c>
      <c r="I1368" t="s">
        <v>221</v>
      </c>
      <c r="J1368" t="s">
        <v>225</v>
      </c>
      <c r="M1368" t="s">
        <v>258</v>
      </c>
      <c r="N1368" t="s">
        <v>200</v>
      </c>
      <c r="O1368" s="116">
        <f t="shared" si="118"/>
        <v>2016</v>
      </c>
      <c r="P1368" s="116">
        <f t="shared" si="119"/>
        <v>3</v>
      </c>
    </row>
    <row r="1369" spans="1:16" x14ac:dyDescent="0.2">
      <c r="A1369" s="116" t="str">
        <f t="shared" si="121"/>
        <v>Lesley Oppel</v>
      </c>
      <c r="B1369" s="120">
        <v>42133</v>
      </c>
      <c r="C1369" s="116" t="s">
        <v>426</v>
      </c>
      <c r="D1369" s="116" t="s">
        <v>710</v>
      </c>
      <c r="E1369" s="116" t="s">
        <v>312</v>
      </c>
      <c r="F1369" s="116" t="s">
        <v>313</v>
      </c>
      <c r="G1369" s="116" t="s">
        <v>1241</v>
      </c>
      <c r="H1369" s="116">
        <f t="shared" si="117"/>
        <v>1</v>
      </c>
      <c r="I1369" s="116" t="s">
        <v>221</v>
      </c>
      <c r="J1369" s="116" t="s">
        <v>225</v>
      </c>
      <c r="K1369" s="116">
        <v>1</v>
      </c>
      <c r="L1369" s="116"/>
      <c r="M1369" s="116" t="s">
        <v>258</v>
      </c>
      <c r="N1369" s="116" t="s">
        <v>200</v>
      </c>
      <c r="O1369" s="116">
        <f t="shared" si="118"/>
        <v>2015</v>
      </c>
      <c r="P1369" s="116">
        <f t="shared" si="119"/>
        <v>5</v>
      </c>
    </row>
    <row r="1370" spans="1:16" x14ac:dyDescent="0.2">
      <c r="A1370" s="116" t="str">
        <f t="shared" si="121"/>
        <v>Lesley Oppel</v>
      </c>
      <c r="B1370" s="120">
        <v>42140</v>
      </c>
      <c r="C1370" s="116" t="s">
        <v>450</v>
      </c>
      <c r="D1370" s="116" t="s">
        <v>1028</v>
      </c>
      <c r="E1370" s="116" t="s">
        <v>583</v>
      </c>
      <c r="F1370" s="116" t="s">
        <v>343</v>
      </c>
      <c r="G1370" s="116" t="s">
        <v>1241</v>
      </c>
      <c r="H1370" s="116">
        <f t="shared" si="117"/>
        <v>2</v>
      </c>
      <c r="I1370" s="116" t="s">
        <v>221</v>
      </c>
      <c r="J1370" s="116" t="s">
        <v>225</v>
      </c>
      <c r="K1370" s="116">
        <v>1</v>
      </c>
      <c r="L1370" s="116"/>
      <c r="M1370" s="116" t="s">
        <v>258</v>
      </c>
      <c r="N1370" s="116" t="s">
        <v>200</v>
      </c>
      <c r="O1370" s="116">
        <f t="shared" si="118"/>
        <v>2015</v>
      </c>
      <c r="P1370" s="116">
        <f t="shared" si="119"/>
        <v>5</v>
      </c>
    </row>
    <row r="1371" spans="1:16" x14ac:dyDescent="0.2">
      <c r="A1371" s="116" t="str">
        <f t="shared" si="121"/>
        <v>Lesley Oppel</v>
      </c>
      <c r="B1371" s="117">
        <v>42273</v>
      </c>
      <c r="C1371" t="s">
        <v>476</v>
      </c>
      <c r="D1371" t="s">
        <v>1579</v>
      </c>
      <c r="F1371" t="s">
        <v>446</v>
      </c>
      <c r="G1371" t="s">
        <v>1241</v>
      </c>
      <c r="H1371" s="116">
        <f t="shared" si="117"/>
        <v>3</v>
      </c>
      <c r="I1371" t="s">
        <v>221</v>
      </c>
      <c r="J1371" t="s">
        <v>225</v>
      </c>
      <c r="M1371" t="s">
        <v>258</v>
      </c>
      <c r="N1371" t="s">
        <v>200</v>
      </c>
      <c r="O1371" s="116">
        <f t="shared" si="118"/>
        <v>2015</v>
      </c>
      <c r="P1371" s="116">
        <f t="shared" si="119"/>
        <v>9</v>
      </c>
    </row>
    <row r="1372" spans="1:16" x14ac:dyDescent="0.2">
      <c r="A1372" s="116" t="str">
        <f t="shared" si="121"/>
        <v>Lesley Oppel</v>
      </c>
      <c r="B1372" s="117">
        <v>42273</v>
      </c>
      <c r="C1372" t="s">
        <v>476</v>
      </c>
      <c r="D1372" t="s">
        <v>1579</v>
      </c>
      <c r="F1372" t="s">
        <v>446</v>
      </c>
      <c r="G1372" t="s">
        <v>1586</v>
      </c>
      <c r="H1372" s="116">
        <f t="shared" si="117"/>
        <v>1</v>
      </c>
      <c r="I1372" t="s">
        <v>221</v>
      </c>
      <c r="J1372" t="s">
        <v>225</v>
      </c>
      <c r="M1372" t="s">
        <v>258</v>
      </c>
      <c r="N1372" t="s">
        <v>200</v>
      </c>
      <c r="O1372" s="116">
        <f t="shared" si="118"/>
        <v>2015</v>
      </c>
      <c r="P1372" s="116">
        <f t="shared" si="119"/>
        <v>9</v>
      </c>
    </row>
    <row r="1373" spans="1:16" x14ac:dyDescent="0.2">
      <c r="A1373" s="116" t="str">
        <f t="shared" si="121"/>
        <v>Lesley Oppel</v>
      </c>
      <c r="B1373" s="117">
        <v>42434</v>
      </c>
      <c r="C1373" s="116" t="s">
        <v>524</v>
      </c>
      <c r="D1373" t="s">
        <v>1713</v>
      </c>
      <c r="F1373" t="s">
        <v>1705</v>
      </c>
      <c r="G1373" t="s">
        <v>1718</v>
      </c>
      <c r="H1373" s="116">
        <f t="shared" si="117"/>
        <v>1</v>
      </c>
      <c r="I1373" t="s">
        <v>221</v>
      </c>
      <c r="J1373" t="s">
        <v>225</v>
      </c>
      <c r="M1373" t="s">
        <v>258</v>
      </c>
      <c r="N1373" t="s">
        <v>200</v>
      </c>
      <c r="O1373" s="116">
        <f t="shared" si="118"/>
        <v>2016</v>
      </c>
      <c r="P1373" s="116">
        <f t="shared" si="119"/>
        <v>3</v>
      </c>
    </row>
    <row r="1374" spans="1:16" x14ac:dyDescent="0.2">
      <c r="A1374" s="116" t="str">
        <f t="shared" si="121"/>
        <v>Lesley Oppel</v>
      </c>
      <c r="B1374" s="117">
        <v>42651</v>
      </c>
      <c r="C1374" t="s">
        <v>476</v>
      </c>
      <c r="D1374" t="s">
        <v>603</v>
      </c>
      <c r="F1374" t="s">
        <v>2026</v>
      </c>
      <c r="G1374" t="s">
        <v>2055</v>
      </c>
      <c r="H1374" s="116">
        <f t="shared" si="117"/>
        <v>1</v>
      </c>
      <c r="I1374" t="s">
        <v>221</v>
      </c>
      <c r="J1374" t="s">
        <v>225</v>
      </c>
      <c r="M1374" t="s">
        <v>258</v>
      </c>
      <c r="N1374" t="s">
        <v>200</v>
      </c>
      <c r="O1374" s="116">
        <f t="shared" si="118"/>
        <v>2016</v>
      </c>
      <c r="P1374" s="116">
        <f t="shared" si="119"/>
        <v>10</v>
      </c>
    </row>
    <row r="1375" spans="1:16" x14ac:dyDescent="0.2">
      <c r="A1375" s="116" t="str">
        <f t="shared" si="121"/>
        <v>Lesley Oppel</v>
      </c>
      <c r="B1375" s="117">
        <v>42259</v>
      </c>
      <c r="C1375" t="s">
        <v>520</v>
      </c>
      <c r="D1375" s="118" t="s">
        <v>1554</v>
      </c>
      <c r="E1375" s="118"/>
      <c r="F1375" s="118" t="s">
        <v>313</v>
      </c>
      <c r="G1375" s="118" t="s">
        <v>1587</v>
      </c>
      <c r="H1375" s="116">
        <f t="shared" si="117"/>
        <v>1</v>
      </c>
      <c r="I1375" s="118" t="s">
        <v>221</v>
      </c>
      <c r="J1375" s="118" t="s">
        <v>225</v>
      </c>
      <c r="K1375" s="118"/>
      <c r="L1375" s="118"/>
      <c r="M1375" s="118"/>
      <c r="N1375" s="118" t="s">
        <v>200</v>
      </c>
      <c r="O1375" s="116">
        <f t="shared" si="118"/>
        <v>2015</v>
      </c>
      <c r="P1375" s="116">
        <f t="shared" si="119"/>
        <v>9</v>
      </c>
    </row>
    <row r="1376" spans="1:16" x14ac:dyDescent="0.2">
      <c r="A1376" s="116" t="str">
        <f t="shared" si="121"/>
        <v>Lesley Oppel</v>
      </c>
      <c r="B1376" s="120">
        <v>42147</v>
      </c>
      <c r="C1376" s="116" t="s">
        <v>537</v>
      </c>
      <c r="D1376" s="116" t="s">
        <v>724</v>
      </c>
      <c r="E1376" s="116" t="s">
        <v>312</v>
      </c>
      <c r="F1376" s="116" t="s">
        <v>539</v>
      </c>
      <c r="G1376" s="116" t="s">
        <v>1242</v>
      </c>
      <c r="H1376" s="116">
        <f t="shared" si="117"/>
        <v>1</v>
      </c>
      <c r="I1376" s="116" t="s">
        <v>221</v>
      </c>
      <c r="J1376" s="116" t="s">
        <v>225</v>
      </c>
      <c r="K1376" s="116">
        <v>1</v>
      </c>
      <c r="L1376" s="116"/>
      <c r="M1376" s="116" t="s">
        <v>258</v>
      </c>
      <c r="N1376" s="116" t="s">
        <v>200</v>
      </c>
      <c r="O1376" s="116">
        <f t="shared" si="118"/>
        <v>2015</v>
      </c>
      <c r="P1376" s="116">
        <f t="shared" si="119"/>
        <v>5</v>
      </c>
    </row>
    <row r="1377" spans="1:16" x14ac:dyDescent="0.2">
      <c r="A1377" s="116" t="str">
        <f t="shared" si="121"/>
        <v>Lesley Oppel</v>
      </c>
      <c r="B1377" s="120">
        <v>42049</v>
      </c>
      <c r="C1377" s="116" t="s">
        <v>553</v>
      </c>
      <c r="D1377" s="116" t="s">
        <v>792</v>
      </c>
      <c r="E1377" s="116"/>
      <c r="F1377" s="116" t="s">
        <v>313</v>
      </c>
      <c r="G1377" s="116" t="s">
        <v>1243</v>
      </c>
      <c r="H1377" s="116">
        <f t="shared" si="117"/>
        <v>1</v>
      </c>
      <c r="I1377" s="116" t="s">
        <v>221</v>
      </c>
      <c r="J1377" s="116" t="s">
        <v>225</v>
      </c>
      <c r="K1377" s="116">
        <v>1</v>
      </c>
      <c r="L1377" s="116"/>
      <c r="M1377" s="116" t="s">
        <v>258</v>
      </c>
      <c r="N1377" s="116" t="s">
        <v>200</v>
      </c>
      <c r="O1377" s="116">
        <f t="shared" si="118"/>
        <v>2015</v>
      </c>
      <c r="P1377" s="116">
        <f t="shared" si="119"/>
        <v>2</v>
      </c>
    </row>
    <row r="1378" spans="1:16" ht="15" x14ac:dyDescent="0.2">
      <c r="A1378" s="121" t="s">
        <v>228</v>
      </c>
      <c r="B1378" s="120">
        <v>42224</v>
      </c>
      <c r="C1378" s="116" t="s">
        <v>399</v>
      </c>
      <c r="D1378" s="121" t="s">
        <v>737</v>
      </c>
      <c r="E1378" s="121"/>
      <c r="F1378" s="122" t="s">
        <v>1461</v>
      </c>
      <c r="G1378" s="122" t="s">
        <v>1504</v>
      </c>
      <c r="H1378" s="116">
        <f t="shared" si="117"/>
        <v>1</v>
      </c>
      <c r="I1378" s="116"/>
      <c r="J1378" s="116"/>
      <c r="K1378" s="116"/>
      <c r="L1378" s="116"/>
      <c r="M1378" s="116"/>
      <c r="N1378" s="116" t="s">
        <v>200</v>
      </c>
      <c r="O1378" s="116">
        <f t="shared" si="118"/>
        <v>2015</v>
      </c>
      <c r="P1378" s="116">
        <f t="shared" si="119"/>
        <v>8</v>
      </c>
    </row>
    <row r="1379" spans="1:16" x14ac:dyDescent="0.2">
      <c r="A1379" s="116" t="str">
        <f>IF(I1379="",TRIM(J1379),CONCATENATE(TRIM(J1379)," ",TRIM(I1379)))</f>
        <v>Lesley Oppel</v>
      </c>
      <c r="B1379" s="117">
        <v>42259</v>
      </c>
      <c r="C1379" t="s">
        <v>520</v>
      </c>
      <c r="D1379" s="91" t="s">
        <v>1575</v>
      </c>
      <c r="E1379" s="91"/>
      <c r="F1379" s="91" t="s">
        <v>313</v>
      </c>
      <c r="G1379" s="91" t="s">
        <v>1588</v>
      </c>
      <c r="H1379" s="116">
        <f t="shared" si="117"/>
        <v>1</v>
      </c>
      <c r="I1379" s="91" t="s">
        <v>221</v>
      </c>
      <c r="J1379" s="91" t="s">
        <v>225</v>
      </c>
      <c r="K1379" s="91"/>
      <c r="L1379" s="91"/>
      <c r="M1379" s="91"/>
      <c r="N1379" s="91" t="s">
        <v>200</v>
      </c>
      <c r="O1379" s="116">
        <f t="shared" si="118"/>
        <v>2015</v>
      </c>
      <c r="P1379" s="116">
        <f t="shared" si="119"/>
        <v>9</v>
      </c>
    </row>
    <row r="1380" spans="1:16" x14ac:dyDescent="0.2">
      <c r="A1380" s="116" t="str">
        <f>IF(I1380="",TRIM(J1380),CONCATENATE(TRIM(J1380)," ",TRIM(I1380)))</f>
        <v>Lesley Oppel</v>
      </c>
      <c r="B1380" s="117">
        <v>42623</v>
      </c>
      <c r="C1380" t="s">
        <v>1969</v>
      </c>
      <c r="D1380" t="s">
        <v>1972</v>
      </c>
      <c r="F1380" t="s">
        <v>1971</v>
      </c>
      <c r="G1380" t="s">
        <v>1588</v>
      </c>
      <c r="H1380" s="116">
        <f t="shared" si="117"/>
        <v>2</v>
      </c>
      <c r="I1380" t="s">
        <v>221</v>
      </c>
      <c r="J1380" t="s">
        <v>225</v>
      </c>
      <c r="M1380" t="s">
        <v>258</v>
      </c>
      <c r="N1380" t="s">
        <v>200</v>
      </c>
      <c r="O1380" s="116">
        <f t="shared" si="118"/>
        <v>2016</v>
      </c>
      <c r="P1380" s="116">
        <f t="shared" si="119"/>
        <v>9</v>
      </c>
    </row>
    <row r="1381" spans="1:16" x14ac:dyDescent="0.2">
      <c r="A1381" s="116" t="str">
        <f>IF(I1381="",TRIM(J1381),CONCATENATE(TRIM(J1381)," ",TRIM(I1381)))</f>
        <v>Lesley Oppel</v>
      </c>
      <c r="B1381" s="120">
        <v>42133</v>
      </c>
      <c r="C1381" s="116" t="s">
        <v>426</v>
      </c>
      <c r="D1381" s="116" t="s">
        <v>395</v>
      </c>
      <c r="E1381" s="116" t="s">
        <v>312</v>
      </c>
      <c r="F1381" s="116" t="s">
        <v>313</v>
      </c>
      <c r="G1381" s="116" t="s">
        <v>1244</v>
      </c>
      <c r="H1381" s="116">
        <f t="shared" si="117"/>
        <v>1</v>
      </c>
      <c r="I1381" s="116" t="s">
        <v>221</v>
      </c>
      <c r="J1381" s="116" t="s">
        <v>225</v>
      </c>
      <c r="K1381" s="116">
        <v>1</v>
      </c>
      <c r="L1381" s="116"/>
      <c r="M1381" s="116" t="s">
        <v>258</v>
      </c>
      <c r="N1381" s="116" t="s">
        <v>200</v>
      </c>
      <c r="O1381" s="116">
        <f t="shared" si="118"/>
        <v>2015</v>
      </c>
      <c r="P1381" s="116">
        <f t="shared" si="119"/>
        <v>5</v>
      </c>
    </row>
    <row r="1382" spans="1:16" ht="15" x14ac:dyDescent="0.2">
      <c r="A1382" s="121" t="s">
        <v>228</v>
      </c>
      <c r="B1382" s="120">
        <v>42224</v>
      </c>
      <c r="C1382" s="116" t="s">
        <v>399</v>
      </c>
      <c r="D1382" s="121" t="s">
        <v>737</v>
      </c>
      <c r="E1382" s="121"/>
      <c r="F1382" s="122" t="s">
        <v>1461</v>
      </c>
      <c r="G1382" s="122" t="s">
        <v>1244</v>
      </c>
      <c r="H1382" s="116">
        <f t="shared" si="117"/>
        <v>2</v>
      </c>
      <c r="I1382" s="116"/>
      <c r="J1382" s="116"/>
      <c r="K1382" s="116"/>
      <c r="L1382" s="116"/>
      <c r="M1382" s="116"/>
      <c r="N1382" s="116" t="s">
        <v>200</v>
      </c>
      <c r="O1382" s="116">
        <f t="shared" si="118"/>
        <v>2015</v>
      </c>
      <c r="P1382" s="116">
        <f t="shared" si="119"/>
        <v>8</v>
      </c>
    </row>
    <row r="1383" spans="1:16" x14ac:dyDescent="0.2">
      <c r="A1383" s="116" t="str">
        <f t="shared" ref="A1383:A1393" si="122">IF(I1383="",TRIM(J1383),CONCATENATE(TRIM(J1383)," ",TRIM(I1383)))</f>
        <v>Lesley Oppel</v>
      </c>
      <c r="B1383" s="117">
        <v>42623</v>
      </c>
      <c r="C1383" t="s">
        <v>1969</v>
      </c>
      <c r="D1383" t="s">
        <v>1972</v>
      </c>
      <c r="F1383" t="s">
        <v>1971</v>
      </c>
      <c r="G1383" t="s">
        <v>2004</v>
      </c>
      <c r="H1383" s="116">
        <f t="shared" si="117"/>
        <v>1</v>
      </c>
      <c r="I1383" t="s">
        <v>221</v>
      </c>
      <c r="J1383" t="s">
        <v>225</v>
      </c>
      <c r="M1383" t="s">
        <v>258</v>
      </c>
      <c r="N1383" t="s">
        <v>200</v>
      </c>
      <c r="O1383" s="116">
        <f t="shared" si="118"/>
        <v>2016</v>
      </c>
      <c r="P1383" s="116">
        <f t="shared" si="119"/>
        <v>9</v>
      </c>
    </row>
    <row r="1384" spans="1:16" x14ac:dyDescent="0.2">
      <c r="A1384" s="116" t="str">
        <f t="shared" si="122"/>
        <v>Lesley Oppel</v>
      </c>
      <c r="B1384" s="120">
        <v>41944</v>
      </c>
      <c r="C1384" s="116" t="s">
        <v>310</v>
      </c>
      <c r="D1384" s="116" t="s">
        <v>495</v>
      </c>
      <c r="E1384" s="116" t="s">
        <v>528</v>
      </c>
      <c r="F1384" s="116" t="s">
        <v>529</v>
      </c>
      <c r="G1384" s="116" t="s">
        <v>1245</v>
      </c>
      <c r="H1384" s="116">
        <f t="shared" si="117"/>
        <v>1</v>
      </c>
      <c r="I1384" s="116" t="s">
        <v>221</v>
      </c>
      <c r="J1384" s="116" t="s">
        <v>225</v>
      </c>
      <c r="K1384" s="116">
        <v>1</v>
      </c>
      <c r="L1384" s="116"/>
      <c r="M1384" s="116"/>
      <c r="N1384" s="116" t="s">
        <v>317</v>
      </c>
      <c r="O1384" s="116">
        <f t="shared" si="118"/>
        <v>2014</v>
      </c>
      <c r="P1384" s="116">
        <f t="shared" si="119"/>
        <v>11</v>
      </c>
    </row>
    <row r="1385" spans="1:16" x14ac:dyDescent="0.2">
      <c r="A1385" s="116" t="str">
        <f t="shared" si="122"/>
        <v>Lesley Oppel</v>
      </c>
      <c r="B1385" s="120">
        <v>42147</v>
      </c>
      <c r="C1385" s="116" t="s">
        <v>537</v>
      </c>
      <c r="D1385" s="116" t="s">
        <v>594</v>
      </c>
      <c r="E1385" s="116" t="s">
        <v>312</v>
      </c>
      <c r="F1385" s="116" t="s">
        <v>539</v>
      </c>
      <c r="G1385" s="116" t="s">
        <v>1246</v>
      </c>
      <c r="H1385" s="116">
        <f t="shared" si="117"/>
        <v>1</v>
      </c>
      <c r="I1385" s="116" t="s">
        <v>221</v>
      </c>
      <c r="J1385" s="116" t="s">
        <v>225</v>
      </c>
      <c r="K1385" s="116">
        <v>1</v>
      </c>
      <c r="L1385" s="116"/>
      <c r="M1385" s="116" t="s">
        <v>258</v>
      </c>
      <c r="N1385" s="116" t="s">
        <v>200</v>
      </c>
      <c r="O1385" s="116">
        <f t="shared" si="118"/>
        <v>2015</v>
      </c>
      <c r="P1385" s="116">
        <f t="shared" si="119"/>
        <v>5</v>
      </c>
    </row>
    <row r="1386" spans="1:16" x14ac:dyDescent="0.2">
      <c r="A1386" s="116" t="str">
        <f t="shared" si="122"/>
        <v>Malcolm Sutton</v>
      </c>
      <c r="B1386" s="117">
        <v>42637</v>
      </c>
      <c r="C1386" t="s">
        <v>345</v>
      </c>
      <c r="D1386" t="s">
        <v>1967</v>
      </c>
      <c r="F1386" t="s">
        <v>313</v>
      </c>
      <c r="G1386" t="s">
        <v>2005</v>
      </c>
      <c r="H1386" s="116">
        <f t="shared" si="117"/>
        <v>1</v>
      </c>
      <c r="I1386" t="s">
        <v>1603</v>
      </c>
      <c r="J1386" t="s">
        <v>1602</v>
      </c>
      <c r="N1386" t="s">
        <v>200</v>
      </c>
      <c r="O1386" s="116">
        <f t="shared" si="118"/>
        <v>2016</v>
      </c>
      <c r="P1386" s="116">
        <f t="shared" si="119"/>
        <v>9</v>
      </c>
    </row>
    <row r="1387" spans="1:16" x14ac:dyDescent="0.2">
      <c r="A1387" s="116" t="str">
        <f t="shared" si="122"/>
        <v>Malcolm Sutton</v>
      </c>
      <c r="B1387" s="117">
        <v>42665</v>
      </c>
      <c r="C1387" t="s">
        <v>361</v>
      </c>
      <c r="D1387" t="s">
        <v>1967</v>
      </c>
      <c r="F1387" t="s">
        <v>313</v>
      </c>
      <c r="G1387" t="s">
        <v>2005</v>
      </c>
      <c r="H1387" s="116">
        <f t="shared" si="117"/>
        <v>2</v>
      </c>
      <c r="I1387" t="s">
        <v>1603</v>
      </c>
      <c r="J1387" t="s">
        <v>1602</v>
      </c>
      <c r="N1387" t="s">
        <v>200</v>
      </c>
      <c r="O1387" s="116">
        <f t="shared" si="118"/>
        <v>2016</v>
      </c>
      <c r="P1387" s="116">
        <f t="shared" si="119"/>
        <v>10</v>
      </c>
    </row>
    <row r="1388" spans="1:16" x14ac:dyDescent="0.2">
      <c r="A1388" s="116" t="str">
        <f t="shared" si="122"/>
        <v>Malcolm Sutton</v>
      </c>
      <c r="B1388" s="117">
        <v>42504</v>
      </c>
      <c r="C1388" t="s">
        <v>470</v>
      </c>
      <c r="D1388" t="s">
        <v>1836</v>
      </c>
      <c r="F1388" t="s">
        <v>313</v>
      </c>
      <c r="G1388" t="s">
        <v>1838</v>
      </c>
      <c r="H1388" s="116">
        <f t="shared" si="117"/>
        <v>1</v>
      </c>
      <c r="I1388" t="s">
        <v>1603</v>
      </c>
      <c r="J1388" t="s">
        <v>1602</v>
      </c>
      <c r="N1388" t="s">
        <v>200</v>
      </c>
      <c r="O1388" s="116">
        <f t="shared" si="118"/>
        <v>2016</v>
      </c>
      <c r="P1388" s="116">
        <f t="shared" si="119"/>
        <v>5</v>
      </c>
    </row>
    <row r="1389" spans="1:16" x14ac:dyDescent="0.2">
      <c r="A1389" s="116" t="str">
        <f t="shared" si="122"/>
        <v>Malcolm Sutton</v>
      </c>
      <c r="B1389" s="117">
        <v>42651</v>
      </c>
      <c r="C1389" t="s">
        <v>476</v>
      </c>
      <c r="D1389" t="s">
        <v>2035</v>
      </c>
      <c r="F1389" t="s">
        <v>2026</v>
      </c>
      <c r="G1389" t="s">
        <v>1958</v>
      </c>
      <c r="H1389" s="116">
        <f t="shared" si="117"/>
        <v>1</v>
      </c>
      <c r="I1389" t="s">
        <v>1603</v>
      </c>
      <c r="J1389" t="s">
        <v>1602</v>
      </c>
      <c r="N1389" t="s">
        <v>200</v>
      </c>
      <c r="O1389" s="116">
        <f t="shared" si="118"/>
        <v>2016</v>
      </c>
      <c r="P1389" s="116">
        <f t="shared" si="119"/>
        <v>10</v>
      </c>
    </row>
    <row r="1390" spans="1:16" x14ac:dyDescent="0.2">
      <c r="A1390" s="116" t="str">
        <f t="shared" si="122"/>
        <v>Malcolm Sutton</v>
      </c>
      <c r="B1390" s="117">
        <v>42651</v>
      </c>
      <c r="C1390" t="s">
        <v>476</v>
      </c>
      <c r="D1390" t="s">
        <v>368</v>
      </c>
      <c r="F1390" t="s">
        <v>2026</v>
      </c>
      <c r="G1390" t="s">
        <v>2056</v>
      </c>
      <c r="H1390" s="116">
        <f t="shared" si="117"/>
        <v>1</v>
      </c>
      <c r="I1390" t="s">
        <v>1603</v>
      </c>
      <c r="J1390" t="s">
        <v>1602</v>
      </c>
      <c r="N1390" t="s">
        <v>200</v>
      </c>
      <c r="O1390" s="116">
        <f t="shared" si="118"/>
        <v>2016</v>
      </c>
      <c r="P1390" s="116">
        <f t="shared" si="119"/>
        <v>10</v>
      </c>
    </row>
    <row r="1391" spans="1:16" x14ac:dyDescent="0.2">
      <c r="A1391" s="116" t="str">
        <f t="shared" si="122"/>
        <v>Malcolm Sutton</v>
      </c>
      <c r="B1391" s="117">
        <v>42504</v>
      </c>
      <c r="C1391" t="s">
        <v>470</v>
      </c>
      <c r="D1391" t="s">
        <v>1836</v>
      </c>
      <c r="F1391" t="s">
        <v>364</v>
      </c>
      <c r="G1391" t="s">
        <v>1839</v>
      </c>
      <c r="H1391" s="116">
        <f t="shared" si="117"/>
        <v>1</v>
      </c>
      <c r="I1391" t="s">
        <v>1603</v>
      </c>
      <c r="J1391" t="s">
        <v>1602</v>
      </c>
      <c r="N1391" t="s">
        <v>200</v>
      </c>
      <c r="O1391" s="116">
        <f t="shared" si="118"/>
        <v>2016</v>
      </c>
      <c r="P1391" s="116">
        <f t="shared" si="119"/>
        <v>5</v>
      </c>
    </row>
    <row r="1392" spans="1:16" x14ac:dyDescent="0.2">
      <c r="A1392" s="116" t="str">
        <f t="shared" si="122"/>
        <v>Malcolm Sutton</v>
      </c>
      <c r="B1392" s="117">
        <v>42552</v>
      </c>
      <c r="C1392" t="s">
        <v>1888</v>
      </c>
      <c r="D1392" t="s">
        <v>1889</v>
      </c>
      <c r="E1392" t="s">
        <v>312</v>
      </c>
      <c r="F1392" t="s">
        <v>313</v>
      </c>
      <c r="G1392" t="s">
        <v>1927</v>
      </c>
      <c r="H1392" s="116">
        <f t="shared" si="117"/>
        <v>1</v>
      </c>
      <c r="I1392" t="s">
        <v>1603</v>
      </c>
      <c r="J1392" t="s">
        <v>1602</v>
      </c>
      <c r="K1392">
        <v>2</v>
      </c>
      <c r="N1392" t="s">
        <v>200</v>
      </c>
      <c r="O1392" s="116">
        <f t="shared" si="118"/>
        <v>2016</v>
      </c>
      <c r="P1392" s="116">
        <f t="shared" si="119"/>
        <v>7</v>
      </c>
    </row>
    <row r="1393" spans="1:16" x14ac:dyDescent="0.2">
      <c r="A1393" s="116" t="str">
        <f t="shared" si="122"/>
        <v>Malcolm Sutton</v>
      </c>
      <c r="B1393" s="117">
        <v>42665</v>
      </c>
      <c r="C1393" t="s">
        <v>361</v>
      </c>
      <c r="D1393" t="s">
        <v>1967</v>
      </c>
      <c r="F1393" t="s">
        <v>313</v>
      </c>
      <c r="G1393" t="s">
        <v>2057</v>
      </c>
      <c r="H1393" s="116">
        <f t="shared" si="117"/>
        <v>1</v>
      </c>
      <c r="I1393" t="s">
        <v>1603</v>
      </c>
      <c r="J1393" t="s">
        <v>1602</v>
      </c>
      <c r="N1393" t="s">
        <v>200</v>
      </c>
      <c r="O1393" s="116">
        <f t="shared" si="118"/>
        <v>2016</v>
      </c>
      <c r="P1393" s="116">
        <f t="shared" si="119"/>
        <v>10</v>
      </c>
    </row>
    <row r="1394" spans="1:16" x14ac:dyDescent="0.2">
      <c r="A1394" t="s">
        <v>1627</v>
      </c>
      <c r="B1394" s="117">
        <v>42497</v>
      </c>
      <c r="C1394" t="s">
        <v>1746</v>
      </c>
      <c r="D1394" t="s">
        <v>1747</v>
      </c>
      <c r="F1394" t="s">
        <v>313</v>
      </c>
      <c r="G1394" t="s">
        <v>1785</v>
      </c>
      <c r="H1394" s="116">
        <f t="shared" si="117"/>
        <v>1</v>
      </c>
      <c r="N1394" t="s">
        <v>200</v>
      </c>
      <c r="O1394" s="116">
        <f t="shared" si="118"/>
        <v>2016</v>
      </c>
      <c r="P1394" s="116">
        <f t="shared" si="119"/>
        <v>5</v>
      </c>
    </row>
    <row r="1395" spans="1:16" x14ac:dyDescent="0.2">
      <c r="A1395" s="116" t="str">
        <f t="shared" ref="A1395:A1426" si="123">IF(I1395="",TRIM(J1395),CONCATENATE(TRIM(J1395)," ",TRIM(I1395)))</f>
        <v>Malcolm Sutton</v>
      </c>
      <c r="B1395" s="117">
        <v>42469</v>
      </c>
      <c r="C1395" t="s">
        <v>1753</v>
      </c>
      <c r="D1395" t="s">
        <v>1687</v>
      </c>
      <c r="F1395" t="s">
        <v>1461</v>
      </c>
      <c r="G1395" t="s">
        <v>1786</v>
      </c>
      <c r="H1395" s="116">
        <f t="shared" si="117"/>
        <v>1</v>
      </c>
      <c r="I1395" t="s">
        <v>1603</v>
      </c>
      <c r="J1395" t="s">
        <v>1602</v>
      </c>
      <c r="N1395" t="s">
        <v>200</v>
      </c>
      <c r="O1395" s="116">
        <f t="shared" si="118"/>
        <v>2016</v>
      </c>
      <c r="P1395" s="116">
        <f t="shared" si="119"/>
        <v>4</v>
      </c>
    </row>
    <row r="1396" spans="1:16" x14ac:dyDescent="0.2">
      <c r="A1396" s="116" t="str">
        <f t="shared" si="123"/>
        <v>Malcolm Sutton</v>
      </c>
      <c r="B1396" s="117">
        <v>42469</v>
      </c>
      <c r="C1396" t="s">
        <v>1753</v>
      </c>
      <c r="D1396" t="s">
        <v>1687</v>
      </c>
      <c r="F1396" t="s">
        <v>1461</v>
      </c>
      <c r="G1396" t="s">
        <v>1787</v>
      </c>
      <c r="H1396" s="116">
        <f t="shared" si="117"/>
        <v>1</v>
      </c>
      <c r="I1396" t="s">
        <v>1603</v>
      </c>
      <c r="J1396" t="s">
        <v>1602</v>
      </c>
      <c r="N1396" t="s">
        <v>200</v>
      </c>
      <c r="O1396" s="116">
        <f t="shared" si="118"/>
        <v>2016</v>
      </c>
      <c r="P1396" s="116">
        <f t="shared" si="119"/>
        <v>4</v>
      </c>
    </row>
    <row r="1397" spans="1:16" x14ac:dyDescent="0.2">
      <c r="A1397" s="116" t="str">
        <f t="shared" si="123"/>
        <v>michael skellern</v>
      </c>
      <c r="B1397" s="117">
        <v>42259</v>
      </c>
      <c r="C1397" t="s">
        <v>520</v>
      </c>
      <c r="D1397" s="118" t="s">
        <v>1571</v>
      </c>
      <c r="E1397" s="118"/>
      <c r="F1397" s="118" t="s">
        <v>313</v>
      </c>
      <c r="G1397" s="118" t="s">
        <v>1440</v>
      </c>
      <c r="H1397" s="116">
        <f t="shared" si="117"/>
        <v>1</v>
      </c>
      <c r="I1397" s="118" t="s">
        <v>234</v>
      </c>
      <c r="J1397" s="118" t="s">
        <v>233</v>
      </c>
      <c r="K1397" s="118"/>
      <c r="L1397" s="118"/>
      <c r="M1397" s="118"/>
      <c r="N1397" s="118" t="s">
        <v>200</v>
      </c>
      <c r="O1397" s="116">
        <f t="shared" si="118"/>
        <v>2015</v>
      </c>
      <c r="P1397" s="116">
        <f t="shared" si="119"/>
        <v>9</v>
      </c>
    </row>
    <row r="1398" spans="1:16" x14ac:dyDescent="0.2">
      <c r="A1398" s="116" t="str">
        <f t="shared" si="123"/>
        <v>michael skellern</v>
      </c>
      <c r="B1398" s="120">
        <v>41825</v>
      </c>
      <c r="C1398" s="116" t="s">
        <v>320</v>
      </c>
      <c r="D1398" s="116" t="s">
        <v>321</v>
      </c>
      <c r="E1398" s="116" t="s">
        <v>312</v>
      </c>
      <c r="F1398" s="116" t="s">
        <v>313</v>
      </c>
      <c r="G1398" s="116" t="s">
        <v>1247</v>
      </c>
      <c r="H1398" s="116">
        <f t="shared" si="117"/>
        <v>1</v>
      </c>
      <c r="I1398" s="116" t="s">
        <v>234</v>
      </c>
      <c r="J1398" s="116" t="s">
        <v>233</v>
      </c>
      <c r="K1398" s="116">
        <v>3</v>
      </c>
      <c r="L1398" s="116"/>
      <c r="M1398" s="116"/>
      <c r="N1398" s="116" t="s">
        <v>317</v>
      </c>
      <c r="O1398" s="116">
        <f t="shared" si="118"/>
        <v>2014</v>
      </c>
      <c r="P1398" s="116">
        <f t="shared" si="119"/>
        <v>7</v>
      </c>
    </row>
    <row r="1399" spans="1:16" x14ac:dyDescent="0.2">
      <c r="A1399" s="116" t="str">
        <f t="shared" si="123"/>
        <v>michael skellern</v>
      </c>
      <c r="B1399" s="117">
        <v>42259</v>
      </c>
      <c r="C1399" t="s">
        <v>520</v>
      </c>
      <c r="D1399" s="118" t="s">
        <v>1554</v>
      </c>
      <c r="E1399" s="118"/>
      <c r="F1399" s="118" t="s">
        <v>313</v>
      </c>
      <c r="G1399" s="118" t="s">
        <v>1247</v>
      </c>
      <c r="H1399" s="116">
        <f t="shared" si="117"/>
        <v>2</v>
      </c>
      <c r="I1399" s="118" t="s">
        <v>234</v>
      </c>
      <c r="J1399" s="118" t="s">
        <v>233</v>
      </c>
      <c r="K1399" s="118"/>
      <c r="L1399" s="118"/>
      <c r="M1399" s="118"/>
      <c r="N1399" s="118" t="s">
        <v>200</v>
      </c>
      <c r="O1399" s="116">
        <f t="shared" si="118"/>
        <v>2015</v>
      </c>
      <c r="P1399" s="116">
        <f t="shared" si="119"/>
        <v>9</v>
      </c>
    </row>
    <row r="1400" spans="1:16" x14ac:dyDescent="0.2">
      <c r="A1400" s="116" t="str">
        <f t="shared" si="123"/>
        <v>Nerissa Naidoo</v>
      </c>
      <c r="B1400" s="117">
        <v>42476</v>
      </c>
      <c r="C1400" t="s">
        <v>1749</v>
      </c>
      <c r="D1400" t="s">
        <v>1788</v>
      </c>
      <c r="F1400" t="s">
        <v>343</v>
      </c>
      <c r="G1400" t="s">
        <v>1789</v>
      </c>
      <c r="H1400" s="116">
        <f t="shared" si="117"/>
        <v>1</v>
      </c>
      <c r="I1400" t="s">
        <v>278</v>
      </c>
      <c r="J1400" t="s">
        <v>277</v>
      </c>
      <c r="N1400" t="s">
        <v>200</v>
      </c>
      <c r="O1400" s="116">
        <f t="shared" si="118"/>
        <v>2016</v>
      </c>
      <c r="P1400" s="116">
        <f t="shared" si="119"/>
        <v>4</v>
      </c>
    </row>
    <row r="1401" spans="1:16" x14ac:dyDescent="0.2">
      <c r="A1401" s="116" t="str">
        <f t="shared" si="123"/>
        <v>Nerissa Naidoo</v>
      </c>
      <c r="B1401" s="117">
        <v>42287</v>
      </c>
      <c r="C1401" t="s">
        <v>1605</v>
      </c>
      <c r="D1401" t="s">
        <v>1622</v>
      </c>
      <c r="F1401" t="s">
        <v>313</v>
      </c>
      <c r="G1401" t="s">
        <v>1623</v>
      </c>
      <c r="H1401" s="116">
        <f t="shared" si="117"/>
        <v>1</v>
      </c>
      <c r="I1401" t="s">
        <v>278</v>
      </c>
      <c r="J1401" t="s">
        <v>277</v>
      </c>
      <c r="N1401" t="s">
        <v>200</v>
      </c>
      <c r="O1401" s="116">
        <f t="shared" si="118"/>
        <v>2015</v>
      </c>
      <c r="P1401" s="116">
        <f t="shared" si="119"/>
        <v>10</v>
      </c>
    </row>
    <row r="1402" spans="1:16" x14ac:dyDescent="0.2">
      <c r="A1402" s="116" t="str">
        <f t="shared" si="123"/>
        <v>Nerissa Naidoo</v>
      </c>
      <c r="B1402" s="117">
        <v>42539</v>
      </c>
      <c r="C1402" t="s">
        <v>1919</v>
      </c>
      <c r="D1402" t="s">
        <v>1920</v>
      </c>
      <c r="F1402" t="s">
        <v>343</v>
      </c>
      <c r="G1402" t="s">
        <v>1623</v>
      </c>
      <c r="H1402" s="116">
        <f t="shared" si="117"/>
        <v>2</v>
      </c>
      <c r="I1402" t="s">
        <v>278</v>
      </c>
      <c r="J1402" t="s">
        <v>277</v>
      </c>
      <c r="M1402" t="s">
        <v>280</v>
      </c>
      <c r="N1402" t="s">
        <v>200</v>
      </c>
      <c r="O1402" s="116">
        <f t="shared" si="118"/>
        <v>2016</v>
      </c>
      <c r="P1402" s="116">
        <f t="shared" si="119"/>
        <v>6</v>
      </c>
    </row>
    <row r="1403" spans="1:16" x14ac:dyDescent="0.2">
      <c r="A1403" s="116" t="str">
        <f t="shared" si="123"/>
        <v>Nerissa Naidoo</v>
      </c>
      <c r="B1403" s="120">
        <v>41769</v>
      </c>
      <c r="C1403" s="116" t="s">
        <v>350</v>
      </c>
      <c r="D1403" s="116" t="s">
        <v>814</v>
      </c>
      <c r="E1403" s="116"/>
      <c r="F1403" s="116" t="s">
        <v>375</v>
      </c>
      <c r="G1403" s="116" t="s">
        <v>1248</v>
      </c>
      <c r="H1403" s="116">
        <f t="shared" si="117"/>
        <v>1</v>
      </c>
      <c r="I1403" s="116"/>
      <c r="J1403" s="116" t="s">
        <v>1249</v>
      </c>
      <c r="K1403" s="116"/>
      <c r="L1403" s="116"/>
      <c r="M1403" s="116"/>
      <c r="N1403" s="116" t="s">
        <v>317</v>
      </c>
      <c r="O1403" s="116">
        <f t="shared" si="118"/>
        <v>2014</v>
      </c>
      <c r="P1403" s="116">
        <f t="shared" si="119"/>
        <v>5</v>
      </c>
    </row>
    <row r="1404" spans="1:16" x14ac:dyDescent="0.2">
      <c r="A1404" s="116" t="str">
        <f t="shared" si="123"/>
        <v>Nerissa Naidoo</v>
      </c>
      <c r="B1404" s="120">
        <v>41769</v>
      </c>
      <c r="C1404" s="116" t="s">
        <v>350</v>
      </c>
      <c r="D1404" s="116" t="s">
        <v>814</v>
      </c>
      <c r="E1404" s="116"/>
      <c r="F1404" s="116" t="s">
        <v>435</v>
      </c>
      <c r="G1404" s="116" t="s">
        <v>1248</v>
      </c>
      <c r="H1404" s="116">
        <f t="shared" si="117"/>
        <v>2</v>
      </c>
      <c r="I1404" s="116"/>
      <c r="J1404" s="116" t="s">
        <v>1249</v>
      </c>
      <c r="K1404" s="116"/>
      <c r="L1404" s="116"/>
      <c r="M1404" s="116"/>
      <c r="N1404" s="116" t="s">
        <v>317</v>
      </c>
      <c r="O1404" s="116">
        <f t="shared" si="118"/>
        <v>2014</v>
      </c>
      <c r="P1404" s="116">
        <f t="shared" si="119"/>
        <v>5</v>
      </c>
    </row>
    <row r="1405" spans="1:16" x14ac:dyDescent="0.2">
      <c r="A1405" s="116" t="str">
        <f t="shared" si="123"/>
        <v>Nerissa Naidoo</v>
      </c>
      <c r="B1405" s="120">
        <v>41811</v>
      </c>
      <c r="C1405" s="116" t="s">
        <v>470</v>
      </c>
      <c r="D1405" s="116" t="s">
        <v>1017</v>
      </c>
      <c r="E1405" s="116" t="s">
        <v>338</v>
      </c>
      <c r="F1405" s="116" t="s">
        <v>313</v>
      </c>
      <c r="G1405" s="116" t="s">
        <v>1248</v>
      </c>
      <c r="H1405" s="116">
        <f t="shared" si="117"/>
        <v>3</v>
      </c>
      <c r="I1405" s="116" t="s">
        <v>278</v>
      </c>
      <c r="J1405" s="116" t="s">
        <v>277</v>
      </c>
      <c r="K1405" s="116">
        <v>4</v>
      </c>
      <c r="L1405" s="116"/>
      <c r="M1405" s="116" t="s">
        <v>280</v>
      </c>
      <c r="N1405" s="116" t="s">
        <v>317</v>
      </c>
      <c r="O1405" s="116">
        <f t="shared" si="118"/>
        <v>2014</v>
      </c>
      <c r="P1405" s="116">
        <f t="shared" si="119"/>
        <v>6</v>
      </c>
    </row>
    <row r="1406" spans="1:16" x14ac:dyDescent="0.2">
      <c r="A1406" s="116" t="str">
        <f t="shared" si="123"/>
        <v>Nerissa Naidoo</v>
      </c>
      <c r="B1406" s="120">
        <v>41825</v>
      </c>
      <c r="C1406" s="116" t="s">
        <v>320</v>
      </c>
      <c r="D1406" s="116" t="s">
        <v>448</v>
      </c>
      <c r="E1406" s="116" t="s">
        <v>312</v>
      </c>
      <c r="F1406" s="116" t="s">
        <v>313</v>
      </c>
      <c r="G1406" s="116" t="s">
        <v>1248</v>
      </c>
      <c r="H1406" s="116">
        <f t="shared" si="117"/>
        <v>4</v>
      </c>
      <c r="I1406" s="116" t="s">
        <v>278</v>
      </c>
      <c r="J1406" s="116" t="s">
        <v>277</v>
      </c>
      <c r="K1406" s="116">
        <v>4</v>
      </c>
      <c r="L1406" s="116"/>
      <c r="M1406" s="116" t="s">
        <v>280</v>
      </c>
      <c r="N1406" s="116" t="s">
        <v>317</v>
      </c>
      <c r="O1406" s="116">
        <f t="shared" si="118"/>
        <v>2014</v>
      </c>
      <c r="P1406" s="116">
        <f t="shared" si="119"/>
        <v>7</v>
      </c>
    </row>
    <row r="1407" spans="1:16" x14ac:dyDescent="0.2">
      <c r="A1407" s="116" t="str">
        <f t="shared" si="123"/>
        <v>Nerissa Naidoo</v>
      </c>
      <c r="B1407" s="117">
        <v>42406</v>
      </c>
      <c r="C1407" t="s">
        <v>310</v>
      </c>
      <c r="D1407" t="s">
        <v>1654</v>
      </c>
      <c r="E1407" t="s">
        <v>1655</v>
      </c>
      <c r="F1407" t="s">
        <v>1656</v>
      </c>
      <c r="G1407" t="s">
        <v>1695</v>
      </c>
      <c r="H1407" s="116">
        <f t="shared" si="117"/>
        <v>1</v>
      </c>
      <c r="I1407" t="s">
        <v>278</v>
      </c>
      <c r="J1407" t="s">
        <v>277</v>
      </c>
      <c r="K1407">
        <v>5</v>
      </c>
      <c r="M1407" t="s">
        <v>280</v>
      </c>
      <c r="N1407" t="s">
        <v>200</v>
      </c>
      <c r="O1407" s="116">
        <f t="shared" si="118"/>
        <v>2016</v>
      </c>
      <c r="P1407" s="116">
        <f t="shared" si="119"/>
        <v>2</v>
      </c>
    </row>
    <row r="1408" spans="1:16" x14ac:dyDescent="0.2">
      <c r="A1408" s="116" t="str">
        <f t="shared" si="123"/>
        <v>Nerissa Naidoo</v>
      </c>
      <c r="B1408" s="117">
        <v>42456</v>
      </c>
      <c r="C1408" t="s">
        <v>340</v>
      </c>
      <c r="D1408" t="s">
        <v>1731</v>
      </c>
      <c r="F1408" t="s">
        <v>364</v>
      </c>
      <c r="G1408" t="s">
        <v>1695</v>
      </c>
      <c r="H1408" s="116">
        <f t="shared" si="117"/>
        <v>2</v>
      </c>
      <c r="I1408" t="s">
        <v>278</v>
      </c>
      <c r="J1408" t="s">
        <v>277</v>
      </c>
      <c r="M1408" t="s">
        <v>280</v>
      </c>
      <c r="N1408" t="s">
        <v>200</v>
      </c>
      <c r="O1408" s="116">
        <f t="shared" si="118"/>
        <v>2016</v>
      </c>
      <c r="P1408" s="116">
        <f t="shared" si="119"/>
        <v>3</v>
      </c>
    </row>
    <row r="1409" spans="1:16" x14ac:dyDescent="0.2">
      <c r="A1409" s="116" t="str">
        <f t="shared" si="123"/>
        <v>Nerissa Naidoo</v>
      </c>
      <c r="B1409" s="117">
        <v>42525</v>
      </c>
      <c r="C1409" t="s">
        <v>703</v>
      </c>
      <c r="D1409" t="s">
        <v>1803</v>
      </c>
      <c r="F1409" t="s">
        <v>313</v>
      </c>
      <c r="G1409" t="s">
        <v>1695</v>
      </c>
      <c r="H1409" s="116">
        <f t="shared" si="117"/>
        <v>3</v>
      </c>
      <c r="I1409" t="s">
        <v>278</v>
      </c>
      <c r="J1409" t="s">
        <v>277</v>
      </c>
      <c r="M1409" t="s">
        <v>280</v>
      </c>
      <c r="N1409" t="s">
        <v>200</v>
      </c>
      <c r="O1409" s="116">
        <f t="shared" si="118"/>
        <v>2016</v>
      </c>
      <c r="P1409" s="116">
        <f t="shared" si="119"/>
        <v>6</v>
      </c>
    </row>
    <row r="1410" spans="1:16" x14ac:dyDescent="0.2">
      <c r="A1410" s="116" t="str">
        <f t="shared" si="123"/>
        <v>Nerissa Naidoo</v>
      </c>
      <c r="B1410" s="117">
        <v>42546</v>
      </c>
      <c r="C1410" t="s">
        <v>1866</v>
      </c>
      <c r="D1410" t="s">
        <v>1872</v>
      </c>
      <c r="F1410" t="s">
        <v>313</v>
      </c>
      <c r="G1410" t="s">
        <v>1695</v>
      </c>
      <c r="H1410" s="116">
        <f t="shared" ref="H1410:H1473" si="124">IF(TRIM(G1410)=TRIM(G1409),H1409+1,1)</f>
        <v>4</v>
      </c>
      <c r="I1410" t="s">
        <v>278</v>
      </c>
      <c r="J1410" t="s">
        <v>277</v>
      </c>
      <c r="M1410" t="s">
        <v>280</v>
      </c>
      <c r="N1410" t="s">
        <v>200</v>
      </c>
      <c r="O1410" s="116">
        <f t="shared" ref="O1410:O1473" si="125">YEAR(B1410)</f>
        <v>2016</v>
      </c>
      <c r="P1410" s="116">
        <f t="shared" ref="P1410:P1473" si="126">MONTH(B1410)</f>
        <v>6</v>
      </c>
    </row>
    <row r="1411" spans="1:16" x14ac:dyDescent="0.2">
      <c r="A1411" s="116" t="str">
        <f t="shared" si="123"/>
        <v>Nerissa Naidoo</v>
      </c>
      <c r="B1411" s="117">
        <v>42623</v>
      </c>
      <c r="C1411" t="s">
        <v>1969</v>
      </c>
      <c r="D1411" t="s">
        <v>2006</v>
      </c>
      <c r="F1411" t="s">
        <v>1971</v>
      </c>
      <c r="G1411" t="s">
        <v>1950</v>
      </c>
      <c r="H1411" s="116">
        <f t="shared" si="124"/>
        <v>1</v>
      </c>
      <c r="I1411" t="s">
        <v>278</v>
      </c>
      <c r="J1411" t="s">
        <v>277</v>
      </c>
      <c r="M1411" t="s">
        <v>280</v>
      </c>
      <c r="N1411" t="s">
        <v>200</v>
      </c>
      <c r="O1411" s="116">
        <f t="shared" si="125"/>
        <v>2016</v>
      </c>
      <c r="P1411" s="116">
        <f t="shared" si="126"/>
        <v>9</v>
      </c>
    </row>
    <row r="1412" spans="1:16" x14ac:dyDescent="0.2">
      <c r="A1412" s="116" t="str">
        <f t="shared" si="123"/>
        <v>Nerissa Naidoo</v>
      </c>
      <c r="B1412" s="117">
        <v>42651</v>
      </c>
      <c r="C1412" t="s">
        <v>476</v>
      </c>
      <c r="D1412" t="s">
        <v>2033</v>
      </c>
      <c r="F1412" t="s">
        <v>2026</v>
      </c>
      <c r="G1412" t="s">
        <v>1950</v>
      </c>
      <c r="H1412" s="116">
        <f t="shared" si="124"/>
        <v>2</v>
      </c>
      <c r="I1412" t="s">
        <v>278</v>
      </c>
      <c r="J1412" t="s">
        <v>277</v>
      </c>
      <c r="M1412" t="s">
        <v>280</v>
      </c>
      <c r="N1412" t="s">
        <v>200</v>
      </c>
      <c r="O1412" s="116">
        <f t="shared" si="125"/>
        <v>2016</v>
      </c>
      <c r="P1412" s="116">
        <f t="shared" si="126"/>
        <v>10</v>
      </c>
    </row>
    <row r="1413" spans="1:16" x14ac:dyDescent="0.2">
      <c r="A1413" s="116" t="str">
        <f t="shared" si="123"/>
        <v>Nerissa Naidoo</v>
      </c>
      <c r="B1413" s="117">
        <v>42665</v>
      </c>
      <c r="C1413" t="s">
        <v>361</v>
      </c>
      <c r="D1413" t="s">
        <v>1813</v>
      </c>
      <c r="F1413" t="s">
        <v>364</v>
      </c>
      <c r="G1413" t="s">
        <v>1950</v>
      </c>
      <c r="H1413" s="116">
        <f t="shared" si="124"/>
        <v>3</v>
      </c>
      <c r="I1413" t="s">
        <v>278</v>
      </c>
      <c r="J1413" t="s">
        <v>277</v>
      </c>
      <c r="M1413" t="s">
        <v>280</v>
      </c>
      <c r="N1413" t="s">
        <v>200</v>
      </c>
      <c r="O1413" s="116">
        <f t="shared" si="125"/>
        <v>2016</v>
      </c>
      <c r="P1413" s="116">
        <f t="shared" si="126"/>
        <v>10</v>
      </c>
    </row>
    <row r="1414" spans="1:16" x14ac:dyDescent="0.2">
      <c r="A1414" s="116" t="str">
        <f t="shared" si="123"/>
        <v>Nerissa Naidoo</v>
      </c>
      <c r="B1414" s="120">
        <v>41482</v>
      </c>
      <c r="C1414" s="116" t="s">
        <v>399</v>
      </c>
      <c r="D1414" s="116" t="s">
        <v>953</v>
      </c>
      <c r="E1414" s="116" t="s">
        <v>401</v>
      </c>
      <c r="F1414" s="116" t="s">
        <v>313</v>
      </c>
      <c r="G1414" s="116" t="s">
        <v>1250</v>
      </c>
      <c r="H1414" s="116">
        <f t="shared" si="124"/>
        <v>1</v>
      </c>
      <c r="I1414" s="116" t="s">
        <v>278</v>
      </c>
      <c r="J1414" s="116" t="s">
        <v>277</v>
      </c>
      <c r="K1414" s="116">
        <v>3</v>
      </c>
      <c r="L1414" s="116"/>
      <c r="M1414" s="116" t="s">
        <v>280</v>
      </c>
      <c r="N1414" s="116" t="s">
        <v>317</v>
      </c>
      <c r="O1414" s="116">
        <f t="shared" si="125"/>
        <v>2013</v>
      </c>
      <c r="P1414" s="116">
        <f t="shared" si="126"/>
        <v>7</v>
      </c>
    </row>
    <row r="1415" spans="1:16" x14ac:dyDescent="0.2">
      <c r="A1415" s="116" t="str">
        <f t="shared" si="123"/>
        <v>Nerissa Naidoo</v>
      </c>
      <c r="B1415" s="120">
        <v>41503</v>
      </c>
      <c r="C1415" s="116" t="s">
        <v>480</v>
      </c>
      <c r="D1415" s="116" t="s">
        <v>716</v>
      </c>
      <c r="E1415" s="116"/>
      <c r="F1415" s="116" t="s">
        <v>313</v>
      </c>
      <c r="G1415" s="116" t="s">
        <v>1250</v>
      </c>
      <c r="H1415" s="116">
        <f t="shared" si="124"/>
        <v>2</v>
      </c>
      <c r="I1415" s="116" t="s">
        <v>278</v>
      </c>
      <c r="J1415" s="116" t="s">
        <v>277</v>
      </c>
      <c r="K1415" s="116"/>
      <c r="L1415" s="116"/>
      <c r="M1415" s="116"/>
      <c r="N1415" s="116" t="s">
        <v>317</v>
      </c>
      <c r="O1415" s="116">
        <f t="shared" si="125"/>
        <v>2013</v>
      </c>
      <c r="P1415" s="116">
        <f t="shared" si="126"/>
        <v>8</v>
      </c>
    </row>
    <row r="1416" spans="1:16" x14ac:dyDescent="0.2">
      <c r="A1416" s="116" t="str">
        <f t="shared" si="123"/>
        <v>Nerissa Naidoo</v>
      </c>
      <c r="B1416" s="120">
        <v>41524</v>
      </c>
      <c r="C1416" s="116" t="s">
        <v>490</v>
      </c>
      <c r="D1416" s="116" t="s">
        <v>718</v>
      </c>
      <c r="E1416" s="116"/>
      <c r="F1416" s="116" t="s">
        <v>313</v>
      </c>
      <c r="G1416" s="116" t="s">
        <v>1250</v>
      </c>
      <c r="H1416" s="116">
        <f t="shared" si="124"/>
        <v>3</v>
      </c>
      <c r="I1416" s="116" t="s">
        <v>278</v>
      </c>
      <c r="J1416" s="116" t="s">
        <v>277</v>
      </c>
      <c r="K1416" s="116"/>
      <c r="L1416" s="116"/>
      <c r="M1416" s="116"/>
      <c r="N1416" s="116" t="s">
        <v>317</v>
      </c>
      <c r="O1416" s="116">
        <f t="shared" si="125"/>
        <v>2013</v>
      </c>
      <c r="P1416" s="116">
        <f t="shared" si="126"/>
        <v>9</v>
      </c>
    </row>
    <row r="1417" spans="1:16" x14ac:dyDescent="0.2">
      <c r="A1417" s="116" t="str">
        <f t="shared" si="123"/>
        <v>Nerissa Naidoo</v>
      </c>
      <c r="B1417" s="120">
        <v>41769</v>
      </c>
      <c r="C1417" s="116" t="s">
        <v>350</v>
      </c>
      <c r="D1417" s="116" t="s">
        <v>814</v>
      </c>
      <c r="E1417" s="116"/>
      <c r="F1417" s="116" t="s">
        <v>375</v>
      </c>
      <c r="G1417" s="116" t="s">
        <v>1250</v>
      </c>
      <c r="H1417" s="116">
        <f t="shared" si="124"/>
        <v>4</v>
      </c>
      <c r="I1417" s="116"/>
      <c r="J1417" s="116" t="s">
        <v>1249</v>
      </c>
      <c r="K1417" s="116"/>
      <c r="L1417" s="116"/>
      <c r="M1417" s="116"/>
      <c r="N1417" s="116" t="s">
        <v>317</v>
      </c>
      <c r="O1417" s="116">
        <f t="shared" si="125"/>
        <v>2014</v>
      </c>
      <c r="P1417" s="116">
        <f t="shared" si="126"/>
        <v>5</v>
      </c>
    </row>
    <row r="1418" spans="1:16" x14ac:dyDescent="0.2">
      <c r="A1418" s="116" t="str">
        <f t="shared" si="123"/>
        <v>Nerissa Naidoo</v>
      </c>
      <c r="B1418" s="120">
        <v>41769</v>
      </c>
      <c r="C1418" s="116" t="s">
        <v>350</v>
      </c>
      <c r="D1418" s="116" t="s">
        <v>814</v>
      </c>
      <c r="E1418" s="116"/>
      <c r="F1418" s="116" t="s">
        <v>435</v>
      </c>
      <c r="G1418" s="116" t="s">
        <v>1250</v>
      </c>
      <c r="H1418" s="116">
        <f t="shared" si="124"/>
        <v>5</v>
      </c>
      <c r="I1418" s="116"/>
      <c r="J1418" s="116" t="s">
        <v>1249</v>
      </c>
      <c r="K1418" s="116"/>
      <c r="L1418" s="116"/>
      <c r="M1418" s="116"/>
      <c r="N1418" s="116" t="s">
        <v>317</v>
      </c>
      <c r="O1418" s="116">
        <f t="shared" si="125"/>
        <v>2014</v>
      </c>
      <c r="P1418" s="116">
        <f t="shared" si="126"/>
        <v>5</v>
      </c>
    </row>
    <row r="1419" spans="1:16" x14ac:dyDescent="0.2">
      <c r="A1419" s="116" t="str">
        <f t="shared" si="123"/>
        <v>Nerissa Naidoo</v>
      </c>
      <c r="B1419" s="117">
        <v>42588</v>
      </c>
      <c r="C1419" t="s">
        <v>687</v>
      </c>
      <c r="D1419" s="140" t="s">
        <v>1806</v>
      </c>
      <c r="E1419" s="140"/>
      <c r="F1419" s="143" t="s">
        <v>1461</v>
      </c>
      <c r="G1419" s="140" t="s">
        <v>1928</v>
      </c>
      <c r="H1419" s="116">
        <f t="shared" si="124"/>
        <v>1</v>
      </c>
      <c r="I1419" s="140" t="s">
        <v>278</v>
      </c>
      <c r="J1419" s="140" t="s">
        <v>277</v>
      </c>
      <c r="K1419" s="140"/>
      <c r="L1419" s="140"/>
      <c r="M1419" s="140"/>
      <c r="N1419" s="140" t="s">
        <v>200</v>
      </c>
      <c r="O1419" s="116">
        <f t="shared" si="125"/>
        <v>2016</v>
      </c>
      <c r="P1419" s="116">
        <f t="shared" si="126"/>
        <v>8</v>
      </c>
    </row>
    <row r="1420" spans="1:16" x14ac:dyDescent="0.2">
      <c r="A1420" s="116" t="str">
        <f t="shared" si="123"/>
        <v>Nerissa Naidoo</v>
      </c>
      <c r="B1420" s="117">
        <v>42637</v>
      </c>
      <c r="C1420" t="s">
        <v>345</v>
      </c>
      <c r="D1420" t="s">
        <v>2007</v>
      </c>
      <c r="F1420" t="s">
        <v>313</v>
      </c>
      <c r="G1420" t="s">
        <v>1928</v>
      </c>
      <c r="H1420" s="116">
        <f t="shared" si="124"/>
        <v>2</v>
      </c>
      <c r="I1420" t="s">
        <v>278</v>
      </c>
      <c r="J1420" t="s">
        <v>277</v>
      </c>
      <c r="M1420" t="s">
        <v>280</v>
      </c>
      <c r="N1420" t="s">
        <v>200</v>
      </c>
      <c r="O1420" s="116">
        <f t="shared" si="125"/>
        <v>2016</v>
      </c>
      <c r="P1420" s="116">
        <f t="shared" si="126"/>
        <v>9</v>
      </c>
    </row>
    <row r="1421" spans="1:16" x14ac:dyDescent="0.2">
      <c r="A1421" s="116" t="str">
        <f t="shared" si="123"/>
        <v>Nerissa Naidoo</v>
      </c>
      <c r="B1421" s="117">
        <v>42651</v>
      </c>
      <c r="C1421" t="s">
        <v>476</v>
      </c>
      <c r="D1421" t="s">
        <v>368</v>
      </c>
      <c r="F1421" t="s">
        <v>2026</v>
      </c>
      <c r="G1421" t="s">
        <v>1928</v>
      </c>
      <c r="H1421" s="116">
        <f t="shared" si="124"/>
        <v>3</v>
      </c>
      <c r="I1421" t="s">
        <v>278</v>
      </c>
      <c r="J1421" t="s">
        <v>277</v>
      </c>
      <c r="M1421" t="s">
        <v>280</v>
      </c>
      <c r="N1421" t="s">
        <v>200</v>
      </c>
      <c r="O1421" s="116">
        <f t="shared" si="125"/>
        <v>2016</v>
      </c>
      <c r="P1421" s="116">
        <f t="shared" si="126"/>
        <v>10</v>
      </c>
    </row>
    <row r="1422" spans="1:16" x14ac:dyDescent="0.2">
      <c r="A1422" s="116" t="str">
        <f t="shared" si="123"/>
        <v>Nerissa Naidoo</v>
      </c>
      <c r="B1422" s="117">
        <v>42665</v>
      </c>
      <c r="C1422" t="s">
        <v>361</v>
      </c>
      <c r="D1422" t="s">
        <v>2007</v>
      </c>
      <c r="F1422" t="s">
        <v>313</v>
      </c>
      <c r="G1422" t="s">
        <v>1928</v>
      </c>
      <c r="H1422" s="116">
        <f t="shared" si="124"/>
        <v>4</v>
      </c>
      <c r="I1422" t="s">
        <v>278</v>
      </c>
      <c r="J1422" t="s">
        <v>277</v>
      </c>
      <c r="M1422" t="s">
        <v>280</v>
      </c>
      <c r="N1422" t="s">
        <v>200</v>
      </c>
      <c r="O1422" s="116">
        <f t="shared" si="125"/>
        <v>2016</v>
      </c>
      <c r="P1422" s="116">
        <f t="shared" si="126"/>
        <v>10</v>
      </c>
    </row>
    <row r="1423" spans="1:16" x14ac:dyDescent="0.2">
      <c r="A1423" s="116" t="str">
        <f t="shared" si="123"/>
        <v>Nerissa Naidoo</v>
      </c>
      <c r="B1423" s="120">
        <v>41854</v>
      </c>
      <c r="C1423" s="116" t="s">
        <v>371</v>
      </c>
      <c r="D1423" s="116" t="s">
        <v>423</v>
      </c>
      <c r="E1423" s="116"/>
      <c r="F1423" s="116" t="s">
        <v>475</v>
      </c>
      <c r="G1423" s="116" t="s">
        <v>1251</v>
      </c>
      <c r="H1423" s="116">
        <f t="shared" si="124"/>
        <v>1</v>
      </c>
      <c r="I1423" s="116"/>
      <c r="J1423" s="116" t="s">
        <v>1249</v>
      </c>
      <c r="K1423" s="116"/>
      <c r="L1423" s="116"/>
      <c r="M1423" s="116"/>
      <c r="N1423" s="116"/>
      <c r="O1423" s="116">
        <f t="shared" si="125"/>
        <v>2014</v>
      </c>
      <c r="P1423" s="116">
        <f t="shared" si="126"/>
        <v>8</v>
      </c>
    </row>
    <row r="1424" spans="1:16" x14ac:dyDescent="0.2">
      <c r="A1424" s="116" t="str">
        <f t="shared" si="123"/>
        <v>Nerissa Naidoo</v>
      </c>
      <c r="B1424" s="120">
        <v>41755</v>
      </c>
      <c r="C1424" s="116" t="s">
        <v>572</v>
      </c>
      <c r="D1424" s="116" t="s">
        <v>664</v>
      </c>
      <c r="E1424" s="116"/>
      <c r="F1424" s="116" t="s">
        <v>574</v>
      </c>
      <c r="G1424" s="116" t="s">
        <v>1252</v>
      </c>
      <c r="H1424" s="116">
        <f t="shared" si="124"/>
        <v>1</v>
      </c>
      <c r="I1424" s="116"/>
      <c r="J1424" s="116" t="s">
        <v>1249</v>
      </c>
      <c r="K1424" s="116"/>
      <c r="L1424" s="116"/>
      <c r="M1424" s="116"/>
      <c r="N1424" s="116" t="s">
        <v>1253</v>
      </c>
      <c r="O1424" s="116">
        <f t="shared" si="125"/>
        <v>2014</v>
      </c>
      <c r="P1424" s="116">
        <f t="shared" si="126"/>
        <v>4</v>
      </c>
    </row>
    <row r="1425" spans="1:16" x14ac:dyDescent="0.2">
      <c r="A1425" s="116" t="str">
        <f t="shared" si="123"/>
        <v>Nerissa Naidoo</v>
      </c>
      <c r="B1425" s="120">
        <v>42133</v>
      </c>
      <c r="C1425" s="116" t="s">
        <v>426</v>
      </c>
      <c r="D1425" s="116" t="s">
        <v>461</v>
      </c>
      <c r="E1425" s="116" t="s">
        <v>363</v>
      </c>
      <c r="F1425" s="116" t="s">
        <v>364</v>
      </c>
      <c r="G1425" s="116" t="s">
        <v>1254</v>
      </c>
      <c r="H1425" s="116">
        <f t="shared" si="124"/>
        <v>1</v>
      </c>
      <c r="I1425" s="116" t="s">
        <v>278</v>
      </c>
      <c r="J1425" s="116" t="s">
        <v>277</v>
      </c>
      <c r="K1425" s="116">
        <v>4</v>
      </c>
      <c r="L1425" s="116"/>
      <c r="M1425" s="116" t="s">
        <v>280</v>
      </c>
      <c r="N1425" s="116" t="s">
        <v>200</v>
      </c>
      <c r="O1425" s="116">
        <f t="shared" si="125"/>
        <v>2015</v>
      </c>
      <c r="P1425" s="116">
        <f t="shared" si="126"/>
        <v>5</v>
      </c>
    </row>
    <row r="1426" spans="1:16" x14ac:dyDescent="0.2">
      <c r="A1426" s="116" t="str">
        <f t="shared" si="123"/>
        <v>Nerissa Naidoo</v>
      </c>
      <c r="B1426" s="120">
        <v>42147</v>
      </c>
      <c r="C1426" s="116" t="s">
        <v>537</v>
      </c>
      <c r="D1426" s="116" t="s">
        <v>538</v>
      </c>
      <c r="E1426" s="116" t="s">
        <v>312</v>
      </c>
      <c r="F1426" s="116" t="s">
        <v>539</v>
      </c>
      <c r="G1426" s="116" t="s">
        <v>1254</v>
      </c>
      <c r="H1426" s="116">
        <f t="shared" si="124"/>
        <v>2</v>
      </c>
      <c r="I1426" s="116" t="s">
        <v>278</v>
      </c>
      <c r="J1426" s="116" t="s">
        <v>277</v>
      </c>
      <c r="K1426" s="116">
        <v>4</v>
      </c>
      <c r="L1426" s="116"/>
      <c r="M1426" s="116" t="s">
        <v>280</v>
      </c>
      <c r="N1426" s="116" t="s">
        <v>200</v>
      </c>
      <c r="O1426" s="116">
        <f t="shared" si="125"/>
        <v>2015</v>
      </c>
      <c r="P1426" s="116">
        <f t="shared" si="126"/>
        <v>5</v>
      </c>
    </row>
    <row r="1427" spans="1:16" x14ac:dyDescent="0.2">
      <c r="A1427" s="116" t="str">
        <f t="shared" ref="A1427:A1445" si="127">IF(I1427="",TRIM(J1427),CONCATENATE(TRIM(J1427)," ",TRIM(I1427)))</f>
        <v>Nerissa Naidoo</v>
      </c>
      <c r="B1427" s="117">
        <v>42259</v>
      </c>
      <c r="C1427" t="s">
        <v>520</v>
      </c>
      <c r="D1427" s="118" t="s">
        <v>1554</v>
      </c>
      <c r="E1427" s="118"/>
      <c r="F1427" s="118" t="s">
        <v>313</v>
      </c>
      <c r="G1427" s="118" t="s">
        <v>1254</v>
      </c>
      <c r="H1427" s="116">
        <f t="shared" si="124"/>
        <v>3</v>
      </c>
      <c r="I1427" s="118" t="s">
        <v>278</v>
      </c>
      <c r="J1427" s="118" t="s">
        <v>277</v>
      </c>
      <c r="K1427" s="118"/>
      <c r="L1427" s="118"/>
      <c r="M1427" s="118"/>
      <c r="N1427" s="118" t="s">
        <v>200</v>
      </c>
      <c r="O1427" s="116">
        <f t="shared" si="125"/>
        <v>2015</v>
      </c>
      <c r="P1427" s="116">
        <f t="shared" si="126"/>
        <v>9</v>
      </c>
    </row>
    <row r="1428" spans="1:16" x14ac:dyDescent="0.2">
      <c r="A1428" s="116" t="str">
        <f t="shared" si="127"/>
        <v>Nerissa Naidoo</v>
      </c>
      <c r="B1428" s="117">
        <v>42387</v>
      </c>
      <c r="C1428" t="s">
        <v>532</v>
      </c>
      <c r="D1428" t="s">
        <v>1679</v>
      </c>
      <c r="F1428" t="s">
        <v>313</v>
      </c>
      <c r="G1428" t="s">
        <v>1696</v>
      </c>
      <c r="H1428" s="116">
        <f t="shared" si="124"/>
        <v>4</v>
      </c>
      <c r="I1428" t="s">
        <v>278</v>
      </c>
      <c r="J1428" t="s">
        <v>277</v>
      </c>
      <c r="O1428" s="116">
        <f t="shared" si="125"/>
        <v>2016</v>
      </c>
      <c r="P1428" s="116">
        <f t="shared" si="126"/>
        <v>1</v>
      </c>
    </row>
    <row r="1429" spans="1:16" x14ac:dyDescent="0.2">
      <c r="A1429" s="116" t="str">
        <f t="shared" si="127"/>
        <v>Nerissa Naidoo</v>
      </c>
      <c r="B1429" s="120">
        <v>41811</v>
      </c>
      <c r="C1429" s="116" t="s">
        <v>470</v>
      </c>
      <c r="D1429" s="116" t="s">
        <v>471</v>
      </c>
      <c r="E1429" s="116" t="s">
        <v>1255</v>
      </c>
      <c r="F1429" s="116" t="s">
        <v>1256</v>
      </c>
      <c r="G1429" s="116" t="s">
        <v>1257</v>
      </c>
      <c r="H1429" s="116">
        <f t="shared" si="124"/>
        <v>1</v>
      </c>
      <c r="I1429" s="116" t="s">
        <v>278</v>
      </c>
      <c r="J1429" s="116" t="s">
        <v>277</v>
      </c>
      <c r="K1429" s="116">
        <v>4</v>
      </c>
      <c r="L1429" s="116"/>
      <c r="M1429" s="116" t="s">
        <v>280</v>
      </c>
      <c r="N1429" s="116" t="s">
        <v>317</v>
      </c>
      <c r="O1429" s="116">
        <f t="shared" si="125"/>
        <v>2014</v>
      </c>
      <c r="P1429" s="116">
        <f t="shared" si="126"/>
        <v>6</v>
      </c>
    </row>
    <row r="1430" spans="1:16" x14ac:dyDescent="0.2">
      <c r="A1430" s="116" t="str">
        <f t="shared" si="127"/>
        <v>Nerissa Naidoo</v>
      </c>
      <c r="B1430" s="120">
        <v>41825</v>
      </c>
      <c r="C1430" s="116" t="s">
        <v>320</v>
      </c>
      <c r="D1430" s="116" t="s">
        <v>499</v>
      </c>
      <c r="E1430" s="116" t="s">
        <v>312</v>
      </c>
      <c r="F1430" s="116" t="s">
        <v>313</v>
      </c>
      <c r="G1430" s="116" t="s">
        <v>1257</v>
      </c>
      <c r="H1430" s="116">
        <f t="shared" si="124"/>
        <v>2</v>
      </c>
      <c r="I1430" s="116" t="s">
        <v>278</v>
      </c>
      <c r="J1430" s="116" t="s">
        <v>277</v>
      </c>
      <c r="K1430" s="116">
        <v>4</v>
      </c>
      <c r="L1430" s="116"/>
      <c r="M1430" s="116" t="s">
        <v>280</v>
      </c>
      <c r="N1430" s="116" t="s">
        <v>317</v>
      </c>
      <c r="O1430" s="116">
        <f t="shared" si="125"/>
        <v>2014</v>
      </c>
      <c r="P1430" s="116">
        <f t="shared" si="126"/>
        <v>7</v>
      </c>
    </row>
    <row r="1431" spans="1:16" x14ac:dyDescent="0.2">
      <c r="A1431" s="116" t="str">
        <f t="shared" si="127"/>
        <v>Nerissa Naidoo</v>
      </c>
      <c r="B1431" s="120">
        <v>41846</v>
      </c>
      <c r="C1431" s="116" t="s">
        <v>549</v>
      </c>
      <c r="D1431" s="116" t="s">
        <v>550</v>
      </c>
      <c r="E1431" s="116"/>
      <c r="F1431" s="116" t="s">
        <v>313</v>
      </c>
      <c r="G1431" s="116" t="s">
        <v>1257</v>
      </c>
      <c r="H1431" s="116">
        <f t="shared" si="124"/>
        <v>3</v>
      </c>
      <c r="I1431" s="116" t="s">
        <v>278</v>
      </c>
      <c r="J1431" s="116" t="s">
        <v>277</v>
      </c>
      <c r="K1431" s="116"/>
      <c r="L1431" s="116"/>
      <c r="M1431" s="116" t="s">
        <v>280</v>
      </c>
      <c r="N1431" s="116" t="s">
        <v>317</v>
      </c>
      <c r="O1431" s="116">
        <f t="shared" si="125"/>
        <v>2014</v>
      </c>
      <c r="P1431" s="116">
        <f t="shared" si="126"/>
        <v>7</v>
      </c>
    </row>
    <row r="1432" spans="1:16" x14ac:dyDescent="0.2">
      <c r="A1432" s="116" t="str">
        <f t="shared" si="127"/>
        <v>Nerissa Naidoo</v>
      </c>
      <c r="B1432" s="120">
        <v>41854</v>
      </c>
      <c r="C1432" s="116" t="s">
        <v>371</v>
      </c>
      <c r="D1432" s="116" t="s">
        <v>914</v>
      </c>
      <c r="E1432" s="116"/>
      <c r="F1432" s="116" t="s">
        <v>475</v>
      </c>
      <c r="G1432" s="116" t="s">
        <v>1257</v>
      </c>
      <c r="H1432" s="116">
        <f t="shared" si="124"/>
        <v>4</v>
      </c>
      <c r="I1432" s="116"/>
      <c r="J1432" s="116" t="s">
        <v>1249</v>
      </c>
      <c r="K1432" s="116"/>
      <c r="L1432" s="116"/>
      <c r="M1432" s="116"/>
      <c r="N1432" s="116"/>
      <c r="O1432" s="116">
        <f t="shared" si="125"/>
        <v>2014</v>
      </c>
      <c r="P1432" s="116">
        <f t="shared" si="126"/>
        <v>8</v>
      </c>
    </row>
    <row r="1433" spans="1:16" x14ac:dyDescent="0.2">
      <c r="A1433" s="116" t="str">
        <f t="shared" si="127"/>
        <v>Nerissa Naidoo</v>
      </c>
      <c r="B1433" s="120">
        <v>41854</v>
      </c>
      <c r="C1433" s="116" t="s">
        <v>371</v>
      </c>
      <c r="D1433" s="116" t="s">
        <v>914</v>
      </c>
      <c r="E1433" s="116"/>
      <c r="F1433" s="116" t="s">
        <v>373</v>
      </c>
      <c r="G1433" s="116" t="s">
        <v>1257</v>
      </c>
      <c r="H1433" s="116">
        <f t="shared" si="124"/>
        <v>5</v>
      </c>
      <c r="I1433" s="116"/>
      <c r="J1433" s="116" t="s">
        <v>1249</v>
      </c>
      <c r="K1433" s="116"/>
      <c r="L1433" s="116"/>
      <c r="M1433" s="116"/>
      <c r="N1433" s="116"/>
      <c r="O1433" s="116">
        <f t="shared" si="125"/>
        <v>2014</v>
      </c>
      <c r="P1433" s="116">
        <f t="shared" si="126"/>
        <v>8</v>
      </c>
    </row>
    <row r="1434" spans="1:16" x14ac:dyDescent="0.2">
      <c r="A1434" s="116" t="str">
        <f t="shared" si="127"/>
        <v>Nerissa Naidoo</v>
      </c>
      <c r="B1434" s="120">
        <v>41860</v>
      </c>
      <c r="C1434" s="116" t="s">
        <v>476</v>
      </c>
      <c r="D1434" s="116" t="s">
        <v>1258</v>
      </c>
      <c r="E1434" s="116"/>
      <c r="F1434" s="116" t="s">
        <v>313</v>
      </c>
      <c r="G1434" s="116" t="s">
        <v>1257</v>
      </c>
      <c r="H1434" s="116">
        <f t="shared" si="124"/>
        <v>6</v>
      </c>
      <c r="I1434" s="116" t="s">
        <v>278</v>
      </c>
      <c r="J1434" s="116" t="s">
        <v>277</v>
      </c>
      <c r="K1434" s="116"/>
      <c r="L1434" s="116"/>
      <c r="M1434" s="116"/>
      <c r="N1434" s="116"/>
      <c r="O1434" s="116">
        <f t="shared" si="125"/>
        <v>2014</v>
      </c>
      <c r="P1434" s="116">
        <f t="shared" si="126"/>
        <v>8</v>
      </c>
    </row>
    <row r="1435" spans="1:16" x14ac:dyDescent="0.2">
      <c r="A1435" s="116" t="str">
        <f t="shared" si="127"/>
        <v>Nerissa Naidoo</v>
      </c>
      <c r="B1435" s="120">
        <v>41867</v>
      </c>
      <c r="C1435" s="116" t="s">
        <v>545</v>
      </c>
      <c r="D1435" s="116" t="s">
        <v>662</v>
      </c>
      <c r="E1435" s="116"/>
      <c r="F1435" s="116" t="s">
        <v>364</v>
      </c>
      <c r="G1435" s="116" t="s">
        <v>1257</v>
      </c>
      <c r="H1435" s="116">
        <f t="shared" si="124"/>
        <v>7</v>
      </c>
      <c r="I1435" s="116" t="s">
        <v>278</v>
      </c>
      <c r="J1435" s="116" t="s">
        <v>277</v>
      </c>
      <c r="K1435" s="116"/>
      <c r="L1435" s="116"/>
      <c r="M1435" s="116"/>
      <c r="N1435" s="116" t="s">
        <v>317</v>
      </c>
      <c r="O1435" s="116">
        <f t="shared" si="125"/>
        <v>2014</v>
      </c>
      <c r="P1435" s="116">
        <f t="shared" si="126"/>
        <v>8</v>
      </c>
    </row>
    <row r="1436" spans="1:16" x14ac:dyDescent="0.2">
      <c r="A1436" s="116" t="str">
        <f t="shared" si="127"/>
        <v>Nerissa Naidoo</v>
      </c>
      <c r="B1436" s="117">
        <v>42504</v>
      </c>
      <c r="C1436" t="s">
        <v>470</v>
      </c>
      <c r="D1436" t="s">
        <v>1840</v>
      </c>
      <c r="F1436" t="s">
        <v>313</v>
      </c>
      <c r="G1436" t="s">
        <v>1841</v>
      </c>
      <c r="H1436" s="116">
        <f t="shared" si="124"/>
        <v>1</v>
      </c>
      <c r="I1436" t="s">
        <v>278</v>
      </c>
      <c r="J1436" t="s">
        <v>277</v>
      </c>
      <c r="M1436" t="s">
        <v>280</v>
      </c>
      <c r="N1436" t="s">
        <v>200</v>
      </c>
      <c r="O1436" s="116">
        <f t="shared" si="125"/>
        <v>2016</v>
      </c>
      <c r="P1436" s="116">
        <f t="shared" si="126"/>
        <v>5</v>
      </c>
    </row>
    <row r="1437" spans="1:16" x14ac:dyDescent="0.2">
      <c r="A1437" s="116" t="str">
        <f t="shared" si="127"/>
        <v>Nerissa Naidoo</v>
      </c>
      <c r="B1437" s="117">
        <v>42525</v>
      </c>
      <c r="C1437" t="s">
        <v>703</v>
      </c>
      <c r="D1437" t="s">
        <v>1801</v>
      </c>
      <c r="F1437" t="s">
        <v>313</v>
      </c>
      <c r="G1437" t="s">
        <v>1841</v>
      </c>
      <c r="H1437" s="116">
        <f t="shared" si="124"/>
        <v>2</v>
      </c>
      <c r="I1437" t="s">
        <v>278</v>
      </c>
      <c r="J1437" t="s">
        <v>277</v>
      </c>
      <c r="M1437" t="s">
        <v>280</v>
      </c>
      <c r="N1437" t="s">
        <v>200</v>
      </c>
      <c r="O1437" s="116">
        <f t="shared" si="125"/>
        <v>2016</v>
      </c>
      <c r="P1437" s="116">
        <f t="shared" si="126"/>
        <v>6</v>
      </c>
    </row>
    <row r="1438" spans="1:16" x14ac:dyDescent="0.2">
      <c r="A1438" s="116" t="str">
        <f t="shared" si="127"/>
        <v>Nerissa Naidoo</v>
      </c>
      <c r="B1438" s="117">
        <v>42560</v>
      </c>
      <c r="C1438" t="s">
        <v>1857</v>
      </c>
      <c r="D1438" t="s">
        <v>1860</v>
      </c>
      <c r="F1438" t="s">
        <v>313</v>
      </c>
      <c r="G1438" t="s">
        <v>1841</v>
      </c>
      <c r="H1438" s="116">
        <f t="shared" si="124"/>
        <v>3</v>
      </c>
      <c r="I1438" t="s">
        <v>278</v>
      </c>
      <c r="J1438" t="s">
        <v>277</v>
      </c>
      <c r="N1438" t="s">
        <v>200</v>
      </c>
      <c r="O1438" s="116">
        <f t="shared" si="125"/>
        <v>2016</v>
      </c>
      <c r="P1438" s="116">
        <f t="shared" si="126"/>
        <v>7</v>
      </c>
    </row>
    <row r="1439" spans="1:16" x14ac:dyDescent="0.2">
      <c r="A1439" s="116" t="str">
        <f t="shared" si="127"/>
        <v>Nerissa Naidoo</v>
      </c>
      <c r="B1439" s="117">
        <v>42574</v>
      </c>
      <c r="C1439" t="s">
        <v>562</v>
      </c>
      <c r="D1439" t="s">
        <v>1914</v>
      </c>
      <c r="E1439" t="s">
        <v>312</v>
      </c>
      <c r="F1439" t="s">
        <v>313</v>
      </c>
      <c r="G1439" t="s">
        <v>1841</v>
      </c>
      <c r="H1439" s="116">
        <f t="shared" si="124"/>
        <v>4</v>
      </c>
      <c r="I1439" t="s">
        <v>278</v>
      </c>
      <c r="J1439" t="s">
        <v>277</v>
      </c>
      <c r="M1439" t="s">
        <v>280</v>
      </c>
      <c r="N1439" t="s">
        <v>200</v>
      </c>
      <c r="O1439" s="116">
        <f t="shared" si="125"/>
        <v>2016</v>
      </c>
      <c r="P1439" s="116">
        <f t="shared" si="126"/>
        <v>7</v>
      </c>
    </row>
    <row r="1440" spans="1:16" x14ac:dyDescent="0.2">
      <c r="A1440" s="116" t="str">
        <f t="shared" si="127"/>
        <v>Nerissa Naidoo</v>
      </c>
      <c r="B1440" s="120">
        <v>41825</v>
      </c>
      <c r="C1440" s="116" t="s">
        <v>320</v>
      </c>
      <c r="D1440" s="116" t="s">
        <v>448</v>
      </c>
      <c r="E1440" s="116" t="s">
        <v>312</v>
      </c>
      <c r="F1440" s="116" t="s">
        <v>313</v>
      </c>
      <c r="G1440" s="116" t="s">
        <v>1259</v>
      </c>
      <c r="H1440" s="116">
        <f t="shared" si="124"/>
        <v>1</v>
      </c>
      <c r="I1440" s="116" t="s">
        <v>278</v>
      </c>
      <c r="J1440" s="116" t="s">
        <v>277</v>
      </c>
      <c r="K1440" s="116">
        <v>4</v>
      </c>
      <c r="L1440" s="116"/>
      <c r="M1440" s="116" t="s">
        <v>280</v>
      </c>
      <c r="N1440" s="116" t="s">
        <v>317</v>
      </c>
      <c r="O1440" s="116">
        <f t="shared" si="125"/>
        <v>2014</v>
      </c>
      <c r="P1440" s="116">
        <f t="shared" si="126"/>
        <v>7</v>
      </c>
    </row>
    <row r="1441" spans="1:16" x14ac:dyDescent="0.2">
      <c r="A1441" s="116" t="str">
        <f t="shared" si="127"/>
        <v>Nerissa Naidoo</v>
      </c>
      <c r="B1441" s="120">
        <v>41916</v>
      </c>
      <c r="C1441" s="116" t="s">
        <v>535</v>
      </c>
      <c r="D1441" s="116" t="s">
        <v>614</v>
      </c>
      <c r="E1441" s="116"/>
      <c r="F1441" s="116" t="s">
        <v>313</v>
      </c>
      <c r="G1441" s="116" t="s">
        <v>1259</v>
      </c>
      <c r="H1441" s="116">
        <f t="shared" si="124"/>
        <v>2</v>
      </c>
      <c r="I1441" s="116" t="s">
        <v>278</v>
      </c>
      <c r="J1441" s="116" t="s">
        <v>277</v>
      </c>
      <c r="K1441" s="116"/>
      <c r="L1441" s="116"/>
      <c r="M1441" s="116" t="s">
        <v>280</v>
      </c>
      <c r="N1441" s="116" t="s">
        <v>317</v>
      </c>
      <c r="O1441" s="116">
        <f t="shared" si="125"/>
        <v>2014</v>
      </c>
      <c r="P1441" s="116">
        <f t="shared" si="126"/>
        <v>10</v>
      </c>
    </row>
    <row r="1442" spans="1:16" x14ac:dyDescent="0.2">
      <c r="A1442" s="116" t="str">
        <f t="shared" si="127"/>
        <v>Nerissa Naidoo</v>
      </c>
      <c r="B1442" s="117">
        <v>42406</v>
      </c>
      <c r="C1442" t="s">
        <v>310</v>
      </c>
      <c r="D1442" t="s">
        <v>1687</v>
      </c>
      <c r="E1442" t="s">
        <v>1655</v>
      </c>
      <c r="F1442" t="s">
        <v>1656</v>
      </c>
      <c r="G1442" t="s">
        <v>1650</v>
      </c>
      <c r="H1442" s="116">
        <f t="shared" si="124"/>
        <v>1</v>
      </c>
      <c r="I1442" t="s">
        <v>278</v>
      </c>
      <c r="J1442" t="s">
        <v>277</v>
      </c>
      <c r="K1442">
        <v>5</v>
      </c>
      <c r="M1442" t="s">
        <v>280</v>
      </c>
      <c r="N1442" t="s">
        <v>200</v>
      </c>
      <c r="O1442" s="116">
        <f t="shared" si="125"/>
        <v>2016</v>
      </c>
      <c r="P1442" s="116">
        <f t="shared" si="126"/>
        <v>2</v>
      </c>
    </row>
    <row r="1443" spans="1:16" x14ac:dyDescent="0.2">
      <c r="A1443" s="116" t="str">
        <f t="shared" si="127"/>
        <v>Nerissa Naidoo</v>
      </c>
      <c r="B1443" s="117">
        <v>42574</v>
      </c>
      <c r="C1443" t="s">
        <v>562</v>
      </c>
      <c r="D1443" t="s">
        <v>1887</v>
      </c>
      <c r="E1443" t="s">
        <v>312</v>
      </c>
      <c r="F1443" t="s">
        <v>313</v>
      </c>
      <c r="G1443" t="s">
        <v>1929</v>
      </c>
      <c r="H1443" s="116">
        <f t="shared" si="124"/>
        <v>1</v>
      </c>
      <c r="I1443" t="s">
        <v>278</v>
      </c>
      <c r="J1443" t="s">
        <v>277</v>
      </c>
      <c r="M1443" t="s">
        <v>280</v>
      </c>
      <c r="N1443" t="s">
        <v>200</v>
      </c>
      <c r="O1443" s="116">
        <f t="shared" si="125"/>
        <v>2016</v>
      </c>
      <c r="P1443" s="116">
        <f t="shared" si="126"/>
        <v>7</v>
      </c>
    </row>
    <row r="1444" spans="1:16" x14ac:dyDescent="0.2">
      <c r="A1444" s="116" t="str">
        <f t="shared" si="127"/>
        <v>Nerissa Naidoo</v>
      </c>
      <c r="B1444" s="117">
        <v>42588</v>
      </c>
      <c r="C1444" t="s">
        <v>687</v>
      </c>
      <c r="D1444" s="140" t="s">
        <v>1891</v>
      </c>
      <c r="E1444" s="140"/>
      <c r="F1444" s="143" t="s">
        <v>1461</v>
      </c>
      <c r="G1444" s="140" t="s">
        <v>1929</v>
      </c>
      <c r="H1444" s="116">
        <f t="shared" si="124"/>
        <v>2</v>
      </c>
      <c r="I1444" s="140" t="s">
        <v>278</v>
      </c>
      <c r="J1444" s="140" t="s">
        <v>277</v>
      </c>
      <c r="K1444" s="140"/>
      <c r="L1444" s="140"/>
      <c r="M1444" s="140"/>
      <c r="N1444" s="140" t="s">
        <v>200</v>
      </c>
      <c r="O1444" s="116">
        <f t="shared" si="125"/>
        <v>2016</v>
      </c>
      <c r="P1444" s="116">
        <f t="shared" si="126"/>
        <v>8</v>
      </c>
    </row>
    <row r="1445" spans="1:16" x14ac:dyDescent="0.2">
      <c r="A1445" s="116" t="str">
        <f t="shared" si="127"/>
        <v>Nerissa Naidoo</v>
      </c>
      <c r="B1445" s="117">
        <v>42637</v>
      </c>
      <c r="C1445" t="s">
        <v>345</v>
      </c>
      <c r="D1445" t="s">
        <v>1813</v>
      </c>
      <c r="F1445" t="s">
        <v>313</v>
      </c>
      <c r="G1445" t="s">
        <v>1929</v>
      </c>
      <c r="H1445" s="116">
        <f t="shared" si="124"/>
        <v>3</v>
      </c>
      <c r="I1445" t="s">
        <v>278</v>
      </c>
      <c r="J1445" t="s">
        <v>277</v>
      </c>
      <c r="M1445" t="s">
        <v>280</v>
      </c>
      <c r="N1445" t="s">
        <v>200</v>
      </c>
      <c r="O1445" s="116">
        <f t="shared" si="125"/>
        <v>2016</v>
      </c>
      <c r="P1445" s="116">
        <f t="shared" si="126"/>
        <v>9</v>
      </c>
    </row>
    <row r="1446" spans="1:16" x14ac:dyDescent="0.2">
      <c r="A1446" t="s">
        <v>1249</v>
      </c>
      <c r="B1446" s="117">
        <v>42627</v>
      </c>
      <c r="C1446" t="s">
        <v>1983</v>
      </c>
      <c r="D1446" t="s">
        <v>1463</v>
      </c>
      <c r="F1446" t="s">
        <v>1989</v>
      </c>
      <c r="G1446" t="s">
        <v>2008</v>
      </c>
      <c r="H1446" s="116">
        <f t="shared" si="124"/>
        <v>1</v>
      </c>
      <c r="O1446" s="116">
        <f t="shared" si="125"/>
        <v>2016</v>
      </c>
      <c r="P1446" s="116">
        <f t="shared" si="126"/>
        <v>9</v>
      </c>
    </row>
    <row r="1447" spans="1:16" x14ac:dyDescent="0.2">
      <c r="A1447" s="116" t="str">
        <f t="shared" ref="A1447:A1467" si="128">IF(I1447="",TRIM(J1447),CONCATENATE(TRIM(J1447)," ",TRIM(I1447)))</f>
        <v>Nerissa Naidoo</v>
      </c>
      <c r="B1447" s="120">
        <v>41692</v>
      </c>
      <c r="C1447" s="116" t="s">
        <v>340</v>
      </c>
      <c r="D1447" s="116" t="s">
        <v>533</v>
      </c>
      <c r="E1447" s="116" t="s">
        <v>342</v>
      </c>
      <c r="F1447" s="116" t="s">
        <v>343</v>
      </c>
      <c r="G1447" s="116" t="s">
        <v>1260</v>
      </c>
      <c r="H1447" s="116">
        <f t="shared" si="124"/>
        <v>1</v>
      </c>
      <c r="I1447" s="116" t="s">
        <v>278</v>
      </c>
      <c r="J1447" s="116" t="s">
        <v>277</v>
      </c>
      <c r="K1447" s="116">
        <v>4</v>
      </c>
      <c r="L1447" s="116"/>
      <c r="M1447" s="116" t="s">
        <v>280</v>
      </c>
      <c r="N1447" s="116" t="s">
        <v>317</v>
      </c>
      <c r="O1447" s="116">
        <f t="shared" si="125"/>
        <v>2014</v>
      </c>
      <c r="P1447" s="116">
        <f t="shared" si="126"/>
        <v>2</v>
      </c>
    </row>
    <row r="1448" spans="1:16" x14ac:dyDescent="0.2">
      <c r="A1448" s="116" t="str">
        <f t="shared" si="128"/>
        <v>Nerissa Naidoo</v>
      </c>
      <c r="B1448" s="120">
        <v>41741</v>
      </c>
      <c r="C1448" s="116" t="s">
        <v>367</v>
      </c>
      <c r="D1448" s="116" t="s">
        <v>940</v>
      </c>
      <c r="E1448" s="116" t="s">
        <v>369</v>
      </c>
      <c r="F1448" s="116" t="s">
        <v>370</v>
      </c>
      <c r="G1448" s="116" t="s">
        <v>1260</v>
      </c>
      <c r="H1448" s="116">
        <f t="shared" si="124"/>
        <v>2</v>
      </c>
      <c r="I1448" s="116" t="s">
        <v>278</v>
      </c>
      <c r="J1448" s="116" t="s">
        <v>277</v>
      </c>
      <c r="K1448" s="116">
        <v>4</v>
      </c>
      <c r="L1448" s="116"/>
      <c r="M1448" s="116" t="s">
        <v>280</v>
      </c>
      <c r="N1448" s="116" t="s">
        <v>317</v>
      </c>
      <c r="O1448" s="116">
        <f t="shared" si="125"/>
        <v>2014</v>
      </c>
      <c r="P1448" s="116">
        <f t="shared" si="126"/>
        <v>4</v>
      </c>
    </row>
    <row r="1449" spans="1:16" x14ac:dyDescent="0.2">
      <c r="A1449" s="116" t="str">
        <f t="shared" si="128"/>
        <v>Nerissa Naidoo</v>
      </c>
      <c r="B1449" s="120">
        <v>41741</v>
      </c>
      <c r="C1449" s="116" t="s">
        <v>367</v>
      </c>
      <c r="D1449" s="116" t="s">
        <v>940</v>
      </c>
      <c r="E1449" s="116" t="s">
        <v>721</v>
      </c>
      <c r="F1449" s="116" t="s">
        <v>722</v>
      </c>
      <c r="G1449" s="116" t="s">
        <v>1260</v>
      </c>
      <c r="H1449" s="116">
        <f t="shared" si="124"/>
        <v>3</v>
      </c>
      <c r="I1449" s="116" t="s">
        <v>278</v>
      </c>
      <c r="J1449" s="116" t="s">
        <v>277</v>
      </c>
      <c r="K1449" s="116">
        <v>4</v>
      </c>
      <c r="L1449" s="116"/>
      <c r="M1449" s="116" t="s">
        <v>280</v>
      </c>
      <c r="N1449" s="116" t="s">
        <v>317</v>
      </c>
      <c r="O1449" s="116">
        <f t="shared" si="125"/>
        <v>2014</v>
      </c>
      <c r="P1449" s="116">
        <f t="shared" si="126"/>
        <v>4</v>
      </c>
    </row>
    <row r="1450" spans="1:16" x14ac:dyDescent="0.2">
      <c r="A1450" s="116" t="str">
        <f t="shared" si="128"/>
        <v>Nerissa Naidoo</v>
      </c>
      <c r="B1450" s="120">
        <v>41818</v>
      </c>
      <c r="C1450" s="116" t="s">
        <v>562</v>
      </c>
      <c r="D1450" s="116" t="s">
        <v>938</v>
      </c>
      <c r="E1450" s="116" t="s">
        <v>363</v>
      </c>
      <c r="F1450" s="116" t="s">
        <v>364</v>
      </c>
      <c r="G1450" s="116" t="s">
        <v>1260</v>
      </c>
      <c r="H1450" s="116">
        <f t="shared" si="124"/>
        <v>4</v>
      </c>
      <c r="I1450" s="116" t="s">
        <v>278</v>
      </c>
      <c r="J1450" s="116" t="s">
        <v>277</v>
      </c>
      <c r="K1450" s="116">
        <v>4</v>
      </c>
      <c r="L1450" s="116"/>
      <c r="M1450" s="116" t="s">
        <v>280</v>
      </c>
      <c r="N1450" s="116" t="s">
        <v>317</v>
      </c>
      <c r="O1450" s="116">
        <f t="shared" si="125"/>
        <v>2014</v>
      </c>
      <c r="P1450" s="116">
        <f t="shared" si="126"/>
        <v>6</v>
      </c>
    </row>
    <row r="1451" spans="1:16" x14ac:dyDescent="0.2">
      <c r="A1451" s="116" t="str">
        <f t="shared" si="128"/>
        <v>Nerissa Naidoo</v>
      </c>
      <c r="B1451" s="117">
        <v>42651</v>
      </c>
      <c r="C1451" t="s">
        <v>476</v>
      </c>
      <c r="D1451" t="s">
        <v>2033</v>
      </c>
      <c r="F1451" t="s">
        <v>2026</v>
      </c>
      <c r="G1451" t="s">
        <v>946</v>
      </c>
      <c r="H1451" s="116">
        <f t="shared" si="124"/>
        <v>1</v>
      </c>
      <c r="I1451" t="s">
        <v>278</v>
      </c>
      <c r="J1451" t="s">
        <v>277</v>
      </c>
      <c r="M1451" t="s">
        <v>280</v>
      </c>
      <c r="N1451" t="s">
        <v>200</v>
      </c>
      <c r="O1451" s="116">
        <f t="shared" si="125"/>
        <v>2016</v>
      </c>
      <c r="P1451" s="116">
        <f t="shared" si="126"/>
        <v>10</v>
      </c>
    </row>
    <row r="1452" spans="1:16" x14ac:dyDescent="0.2">
      <c r="A1452" s="116" t="str">
        <f t="shared" si="128"/>
        <v>Nerissa Naidoo</v>
      </c>
      <c r="B1452" s="117">
        <v>42574</v>
      </c>
      <c r="C1452" t="s">
        <v>562</v>
      </c>
      <c r="D1452" t="s">
        <v>1914</v>
      </c>
      <c r="E1452" t="s">
        <v>312</v>
      </c>
      <c r="F1452" t="s">
        <v>313</v>
      </c>
      <c r="G1452" t="s">
        <v>1930</v>
      </c>
      <c r="H1452" s="116">
        <f t="shared" si="124"/>
        <v>1</v>
      </c>
      <c r="I1452" t="s">
        <v>278</v>
      </c>
      <c r="J1452" t="s">
        <v>277</v>
      </c>
      <c r="M1452" t="s">
        <v>280</v>
      </c>
      <c r="N1452" t="s">
        <v>200</v>
      </c>
      <c r="O1452" s="116">
        <f t="shared" si="125"/>
        <v>2016</v>
      </c>
      <c r="P1452" s="116">
        <f t="shared" si="126"/>
        <v>7</v>
      </c>
    </row>
    <row r="1453" spans="1:16" x14ac:dyDescent="0.2">
      <c r="A1453" s="116" t="str">
        <f t="shared" si="128"/>
        <v>Nerissa Naidoo</v>
      </c>
      <c r="B1453" s="117">
        <v>42623</v>
      </c>
      <c r="C1453" t="s">
        <v>1969</v>
      </c>
      <c r="D1453" t="s">
        <v>1970</v>
      </c>
      <c r="F1453" t="s">
        <v>1971</v>
      </c>
      <c r="G1453" t="s">
        <v>1930</v>
      </c>
      <c r="H1453" s="116">
        <f t="shared" si="124"/>
        <v>2</v>
      </c>
      <c r="I1453" t="s">
        <v>278</v>
      </c>
      <c r="J1453" t="s">
        <v>277</v>
      </c>
      <c r="M1453" t="s">
        <v>280</v>
      </c>
      <c r="N1453" t="s">
        <v>200</v>
      </c>
      <c r="O1453" s="116">
        <f t="shared" si="125"/>
        <v>2016</v>
      </c>
      <c r="P1453" s="116">
        <f t="shared" si="126"/>
        <v>9</v>
      </c>
    </row>
    <row r="1454" spans="1:16" x14ac:dyDescent="0.2">
      <c r="A1454" s="116" t="str">
        <f t="shared" si="128"/>
        <v>Nerissa Naidoo</v>
      </c>
      <c r="B1454" s="120">
        <v>41972</v>
      </c>
      <c r="C1454" s="116" t="s">
        <v>336</v>
      </c>
      <c r="D1454" s="116" t="s">
        <v>650</v>
      </c>
      <c r="E1454" s="116" t="s">
        <v>338</v>
      </c>
      <c r="F1454" s="116" t="s">
        <v>313</v>
      </c>
      <c r="G1454" s="116" t="s">
        <v>1261</v>
      </c>
      <c r="H1454" s="116">
        <f t="shared" si="124"/>
        <v>1</v>
      </c>
      <c r="I1454" s="116" t="s">
        <v>278</v>
      </c>
      <c r="J1454" s="116" t="s">
        <v>277</v>
      </c>
      <c r="K1454" s="116">
        <v>4</v>
      </c>
      <c r="L1454" s="116"/>
      <c r="M1454" s="116" t="s">
        <v>280</v>
      </c>
      <c r="N1454" s="116" t="s">
        <v>317</v>
      </c>
      <c r="O1454" s="116">
        <f t="shared" si="125"/>
        <v>2014</v>
      </c>
      <c r="P1454" s="116">
        <f t="shared" si="126"/>
        <v>11</v>
      </c>
    </row>
    <row r="1455" spans="1:16" x14ac:dyDescent="0.2">
      <c r="A1455" s="116" t="str">
        <f t="shared" si="128"/>
        <v>Nerissa Naidoo</v>
      </c>
      <c r="B1455" s="120">
        <v>42133</v>
      </c>
      <c r="C1455" s="116" t="s">
        <v>426</v>
      </c>
      <c r="D1455" s="116" t="s">
        <v>395</v>
      </c>
      <c r="E1455" s="116" t="s">
        <v>312</v>
      </c>
      <c r="F1455" s="116" t="s">
        <v>313</v>
      </c>
      <c r="G1455" s="116" t="s">
        <v>1261</v>
      </c>
      <c r="H1455" s="116">
        <f t="shared" si="124"/>
        <v>2</v>
      </c>
      <c r="I1455" s="116" t="s">
        <v>278</v>
      </c>
      <c r="J1455" s="116" t="s">
        <v>277</v>
      </c>
      <c r="K1455" s="116">
        <v>4</v>
      </c>
      <c r="L1455" s="116"/>
      <c r="M1455" s="116" t="s">
        <v>280</v>
      </c>
      <c r="N1455" s="116" t="s">
        <v>200</v>
      </c>
      <c r="O1455" s="116">
        <f t="shared" si="125"/>
        <v>2015</v>
      </c>
      <c r="P1455" s="116">
        <f t="shared" si="126"/>
        <v>5</v>
      </c>
    </row>
    <row r="1456" spans="1:16" x14ac:dyDescent="0.2">
      <c r="A1456" s="116" t="str">
        <f t="shared" si="128"/>
        <v>Nerissa Naidoo</v>
      </c>
      <c r="B1456" s="117">
        <v>42315</v>
      </c>
      <c r="C1456" t="s">
        <v>336</v>
      </c>
      <c r="D1456" t="s">
        <v>1643</v>
      </c>
      <c r="F1456" t="s">
        <v>313</v>
      </c>
      <c r="G1456" t="s">
        <v>1645</v>
      </c>
      <c r="H1456" s="116">
        <f t="shared" si="124"/>
        <v>1</v>
      </c>
      <c r="I1456" t="s">
        <v>278</v>
      </c>
      <c r="J1456" t="s">
        <v>277</v>
      </c>
      <c r="M1456" t="s">
        <v>280</v>
      </c>
      <c r="N1456" t="s">
        <v>200</v>
      </c>
      <c r="O1456" s="116">
        <f t="shared" si="125"/>
        <v>2015</v>
      </c>
      <c r="P1456" s="116">
        <f t="shared" si="126"/>
        <v>11</v>
      </c>
    </row>
    <row r="1457" spans="1:16" x14ac:dyDescent="0.2">
      <c r="A1457" s="116" t="str">
        <f t="shared" si="128"/>
        <v>Nerissa Naidoo</v>
      </c>
      <c r="B1457" s="117">
        <v>42637</v>
      </c>
      <c r="C1457" t="s">
        <v>345</v>
      </c>
      <c r="D1457" t="s">
        <v>1551</v>
      </c>
      <c r="F1457" t="s">
        <v>313</v>
      </c>
      <c r="G1457" t="s">
        <v>2009</v>
      </c>
      <c r="H1457" s="116">
        <f t="shared" si="124"/>
        <v>1</v>
      </c>
      <c r="I1457" t="s">
        <v>278</v>
      </c>
      <c r="J1457" t="s">
        <v>277</v>
      </c>
      <c r="M1457" t="s">
        <v>280</v>
      </c>
      <c r="N1457" t="s">
        <v>200</v>
      </c>
      <c r="O1457" s="116">
        <f t="shared" si="125"/>
        <v>2016</v>
      </c>
      <c r="P1457" s="116">
        <f t="shared" si="126"/>
        <v>9</v>
      </c>
    </row>
    <row r="1458" spans="1:16" x14ac:dyDescent="0.2">
      <c r="A1458" s="116" t="str">
        <f t="shared" si="128"/>
        <v>Nerissa Naidoo</v>
      </c>
      <c r="B1458" s="117">
        <v>42651</v>
      </c>
      <c r="C1458" t="s">
        <v>476</v>
      </c>
      <c r="D1458" t="s">
        <v>2035</v>
      </c>
      <c r="F1458" t="s">
        <v>2026</v>
      </c>
      <c r="G1458" t="s">
        <v>2058</v>
      </c>
      <c r="H1458" s="116">
        <f t="shared" si="124"/>
        <v>1</v>
      </c>
      <c r="I1458" t="s">
        <v>278</v>
      </c>
      <c r="J1458" t="s">
        <v>277</v>
      </c>
      <c r="M1458" t="s">
        <v>280</v>
      </c>
      <c r="N1458" t="s">
        <v>200</v>
      </c>
      <c r="O1458" s="116">
        <f t="shared" si="125"/>
        <v>2016</v>
      </c>
      <c r="P1458" s="116">
        <f t="shared" si="126"/>
        <v>10</v>
      </c>
    </row>
    <row r="1459" spans="1:16" x14ac:dyDescent="0.2">
      <c r="A1459" s="116" t="str">
        <f t="shared" si="128"/>
        <v>Nerissa Naidoo</v>
      </c>
      <c r="B1459" s="120">
        <v>41818</v>
      </c>
      <c r="C1459" s="116" t="s">
        <v>562</v>
      </c>
      <c r="D1459" s="116" t="s">
        <v>533</v>
      </c>
      <c r="E1459" s="116" t="s">
        <v>564</v>
      </c>
      <c r="F1459" s="116" t="s">
        <v>313</v>
      </c>
      <c r="G1459" s="116" t="s">
        <v>1262</v>
      </c>
      <c r="H1459" s="116">
        <f t="shared" si="124"/>
        <v>1</v>
      </c>
      <c r="I1459" s="116" t="s">
        <v>278</v>
      </c>
      <c r="J1459" s="116" t="s">
        <v>277</v>
      </c>
      <c r="K1459" s="116">
        <v>4</v>
      </c>
      <c r="L1459" s="116"/>
      <c r="M1459" s="116" t="s">
        <v>280</v>
      </c>
      <c r="N1459" s="116" t="s">
        <v>317</v>
      </c>
      <c r="O1459" s="116">
        <f t="shared" si="125"/>
        <v>2014</v>
      </c>
      <c r="P1459" s="116">
        <f t="shared" si="126"/>
        <v>6</v>
      </c>
    </row>
    <row r="1460" spans="1:16" x14ac:dyDescent="0.2">
      <c r="A1460" s="116" t="str">
        <f t="shared" si="128"/>
        <v>Nerissa Naidoo</v>
      </c>
      <c r="B1460" s="120">
        <v>42077</v>
      </c>
      <c r="C1460" s="116" t="s">
        <v>326</v>
      </c>
      <c r="D1460" s="116" t="s">
        <v>453</v>
      </c>
      <c r="E1460" s="116" t="s">
        <v>328</v>
      </c>
      <c r="F1460" s="116" t="s">
        <v>329</v>
      </c>
      <c r="G1460" s="116" t="s">
        <v>1263</v>
      </c>
      <c r="H1460" s="116">
        <f t="shared" si="124"/>
        <v>1</v>
      </c>
      <c r="I1460" s="116" t="s">
        <v>278</v>
      </c>
      <c r="J1460" s="116" t="s">
        <v>277</v>
      </c>
      <c r="K1460" s="116">
        <v>4</v>
      </c>
      <c r="L1460" s="116"/>
      <c r="M1460" s="116" t="s">
        <v>280</v>
      </c>
      <c r="N1460" s="116" t="s">
        <v>200</v>
      </c>
      <c r="O1460" s="116">
        <f t="shared" si="125"/>
        <v>2015</v>
      </c>
      <c r="P1460" s="116">
        <f t="shared" si="126"/>
        <v>3</v>
      </c>
    </row>
    <row r="1461" spans="1:16" x14ac:dyDescent="0.2">
      <c r="A1461" s="116" t="str">
        <f t="shared" si="128"/>
        <v>Nerissa Naidoo</v>
      </c>
      <c r="B1461" s="120">
        <v>42182</v>
      </c>
      <c r="C1461" s="116" t="s">
        <v>1453</v>
      </c>
      <c r="D1461" s="116" t="s">
        <v>1474</v>
      </c>
      <c r="E1461" s="116" t="s">
        <v>312</v>
      </c>
      <c r="F1461" s="116" t="s">
        <v>313</v>
      </c>
      <c r="G1461" s="116" t="s">
        <v>1505</v>
      </c>
      <c r="H1461" s="116">
        <f t="shared" si="124"/>
        <v>1</v>
      </c>
      <c r="I1461" s="116" t="s">
        <v>278</v>
      </c>
      <c r="J1461" s="116" t="s">
        <v>277</v>
      </c>
      <c r="K1461" s="116">
        <v>4</v>
      </c>
      <c r="L1461" s="116"/>
      <c r="M1461" s="116" t="s">
        <v>280</v>
      </c>
      <c r="N1461" s="116" t="s">
        <v>200</v>
      </c>
      <c r="O1461" s="116">
        <f t="shared" si="125"/>
        <v>2015</v>
      </c>
      <c r="P1461" s="116">
        <f t="shared" si="126"/>
        <v>6</v>
      </c>
    </row>
    <row r="1462" spans="1:16" x14ac:dyDescent="0.2">
      <c r="A1462" s="116" t="str">
        <f t="shared" si="128"/>
        <v>Nerissa Naidoo</v>
      </c>
      <c r="B1462" s="120">
        <v>42238</v>
      </c>
      <c r="C1462" s="116" t="s">
        <v>545</v>
      </c>
      <c r="D1462" s="116" t="s">
        <v>1013</v>
      </c>
      <c r="E1462" s="116"/>
      <c r="F1462" s="116" t="s">
        <v>313</v>
      </c>
      <c r="G1462" s="116" t="s">
        <v>1505</v>
      </c>
      <c r="H1462" s="116">
        <f t="shared" si="124"/>
        <v>2</v>
      </c>
      <c r="I1462" s="116" t="s">
        <v>278</v>
      </c>
      <c r="J1462" s="116" t="s">
        <v>277</v>
      </c>
      <c r="K1462" s="116"/>
      <c r="L1462" s="116"/>
      <c r="M1462" s="116"/>
      <c r="N1462" s="116" t="s">
        <v>200</v>
      </c>
      <c r="O1462" s="116">
        <f t="shared" si="125"/>
        <v>2015</v>
      </c>
      <c r="P1462" s="116">
        <f t="shared" si="126"/>
        <v>8</v>
      </c>
    </row>
    <row r="1463" spans="1:16" x14ac:dyDescent="0.2">
      <c r="A1463" s="116" t="str">
        <f t="shared" si="128"/>
        <v>Nerissa Naidoo</v>
      </c>
      <c r="B1463" s="117">
        <v>42259</v>
      </c>
      <c r="C1463" t="s">
        <v>520</v>
      </c>
      <c r="D1463" s="118" t="s">
        <v>1554</v>
      </c>
      <c r="E1463" s="118"/>
      <c r="F1463" s="118" t="s">
        <v>313</v>
      </c>
      <c r="G1463" s="118" t="s">
        <v>1505</v>
      </c>
      <c r="H1463" s="116">
        <f t="shared" si="124"/>
        <v>3</v>
      </c>
      <c r="I1463" s="118" t="s">
        <v>278</v>
      </c>
      <c r="J1463" s="118" t="s">
        <v>277</v>
      </c>
      <c r="K1463" s="118"/>
      <c r="L1463" s="118"/>
      <c r="M1463" s="118"/>
      <c r="N1463" s="118" t="s">
        <v>200</v>
      </c>
      <c r="O1463" s="116">
        <f t="shared" si="125"/>
        <v>2015</v>
      </c>
      <c r="P1463" s="116">
        <f t="shared" si="126"/>
        <v>9</v>
      </c>
    </row>
    <row r="1464" spans="1:16" x14ac:dyDescent="0.2">
      <c r="A1464" s="116" t="str">
        <f t="shared" si="128"/>
        <v>Nerissa Naidoo</v>
      </c>
      <c r="B1464" s="120">
        <v>41692</v>
      </c>
      <c r="C1464" s="116" t="s">
        <v>340</v>
      </c>
      <c r="D1464" s="116" t="s">
        <v>395</v>
      </c>
      <c r="E1464" s="116" t="s">
        <v>197</v>
      </c>
      <c r="F1464" s="116" t="s">
        <v>365</v>
      </c>
      <c r="G1464" s="116" t="s">
        <v>1264</v>
      </c>
      <c r="H1464" s="116">
        <f t="shared" si="124"/>
        <v>1</v>
      </c>
      <c r="I1464" s="116" t="s">
        <v>278</v>
      </c>
      <c r="J1464" s="116" t="s">
        <v>277</v>
      </c>
      <c r="K1464" s="116">
        <v>4</v>
      </c>
      <c r="L1464" s="116"/>
      <c r="M1464" s="116" t="s">
        <v>280</v>
      </c>
      <c r="N1464" s="116" t="s">
        <v>317</v>
      </c>
      <c r="O1464" s="116">
        <f t="shared" si="125"/>
        <v>2014</v>
      </c>
      <c r="P1464" s="116">
        <f t="shared" si="126"/>
        <v>2</v>
      </c>
    </row>
    <row r="1465" spans="1:16" x14ac:dyDescent="0.2">
      <c r="A1465" s="116" t="str">
        <f t="shared" si="128"/>
        <v>Nerissa Naidoo</v>
      </c>
      <c r="B1465" s="120">
        <v>41741</v>
      </c>
      <c r="C1465" s="116" t="s">
        <v>367</v>
      </c>
      <c r="D1465" s="116" t="s">
        <v>368</v>
      </c>
      <c r="E1465" s="116" t="s">
        <v>369</v>
      </c>
      <c r="F1465" s="116" t="s">
        <v>370</v>
      </c>
      <c r="G1465" s="116" t="s">
        <v>1264</v>
      </c>
      <c r="H1465" s="116">
        <f t="shared" si="124"/>
        <v>2</v>
      </c>
      <c r="I1465" s="116" t="s">
        <v>278</v>
      </c>
      <c r="J1465" s="116" t="s">
        <v>277</v>
      </c>
      <c r="K1465" s="116">
        <v>4</v>
      </c>
      <c r="L1465" s="116"/>
      <c r="M1465" s="116" t="s">
        <v>280</v>
      </c>
      <c r="N1465" s="116" t="s">
        <v>317</v>
      </c>
      <c r="O1465" s="116">
        <f t="shared" si="125"/>
        <v>2014</v>
      </c>
      <c r="P1465" s="116">
        <f t="shared" si="126"/>
        <v>4</v>
      </c>
    </row>
    <row r="1466" spans="1:16" x14ac:dyDescent="0.2">
      <c r="A1466" s="116" t="str">
        <f t="shared" si="128"/>
        <v>Nerissa Naidoo</v>
      </c>
      <c r="B1466" s="120">
        <v>41741</v>
      </c>
      <c r="C1466" s="116" t="s">
        <v>367</v>
      </c>
      <c r="D1466" s="116" t="s">
        <v>368</v>
      </c>
      <c r="E1466" s="116" t="s">
        <v>721</v>
      </c>
      <c r="F1466" s="116" t="s">
        <v>722</v>
      </c>
      <c r="G1466" s="116" t="s">
        <v>1264</v>
      </c>
      <c r="H1466" s="116">
        <f t="shared" si="124"/>
        <v>3</v>
      </c>
      <c r="I1466" s="116" t="s">
        <v>278</v>
      </c>
      <c r="J1466" s="116" t="s">
        <v>277</v>
      </c>
      <c r="K1466" s="116">
        <v>4</v>
      </c>
      <c r="L1466" s="116"/>
      <c r="M1466" s="116" t="s">
        <v>280</v>
      </c>
      <c r="N1466" s="116" t="s">
        <v>317</v>
      </c>
      <c r="O1466" s="116">
        <f t="shared" si="125"/>
        <v>2014</v>
      </c>
      <c r="P1466" s="116">
        <f t="shared" si="126"/>
        <v>4</v>
      </c>
    </row>
    <row r="1467" spans="1:16" x14ac:dyDescent="0.2">
      <c r="A1467" s="116" t="str">
        <f t="shared" si="128"/>
        <v>Nerissa Naidoo</v>
      </c>
      <c r="B1467" s="120">
        <v>41755</v>
      </c>
      <c r="C1467" s="116" t="s">
        <v>572</v>
      </c>
      <c r="D1467" s="116" t="s">
        <v>664</v>
      </c>
      <c r="E1467" s="116"/>
      <c r="F1467" s="116" t="s">
        <v>574</v>
      </c>
      <c r="G1467" s="116" t="s">
        <v>1265</v>
      </c>
      <c r="H1467" s="116">
        <f t="shared" si="124"/>
        <v>4</v>
      </c>
      <c r="I1467" s="116"/>
      <c r="J1467" s="116" t="s">
        <v>1249</v>
      </c>
      <c r="K1467" s="116"/>
      <c r="L1467" s="116"/>
      <c r="M1467" s="116"/>
      <c r="N1467" s="116" t="s">
        <v>1253</v>
      </c>
      <c r="O1467" s="116">
        <f t="shared" si="125"/>
        <v>2014</v>
      </c>
      <c r="P1467" s="116">
        <f t="shared" si="126"/>
        <v>4</v>
      </c>
    </row>
    <row r="1468" spans="1:16" x14ac:dyDescent="0.2">
      <c r="A1468" t="s">
        <v>1249</v>
      </c>
      <c r="B1468" s="117">
        <v>42627</v>
      </c>
      <c r="C1468" t="s">
        <v>1983</v>
      </c>
      <c r="D1468" t="s">
        <v>1992</v>
      </c>
      <c r="F1468" t="s">
        <v>1996</v>
      </c>
      <c r="G1468" t="s">
        <v>2010</v>
      </c>
      <c r="H1468" s="116">
        <f t="shared" si="124"/>
        <v>1</v>
      </c>
      <c r="O1468" s="116">
        <f t="shared" si="125"/>
        <v>2016</v>
      </c>
      <c r="P1468" s="116">
        <f t="shared" si="126"/>
        <v>9</v>
      </c>
    </row>
    <row r="1469" spans="1:16" x14ac:dyDescent="0.2">
      <c r="A1469" t="s">
        <v>1249</v>
      </c>
      <c r="B1469" s="117">
        <v>42627</v>
      </c>
      <c r="C1469" t="s">
        <v>1983</v>
      </c>
      <c r="D1469" t="s">
        <v>1992</v>
      </c>
      <c r="F1469" t="s">
        <v>1985</v>
      </c>
      <c r="G1469" t="s">
        <v>2010</v>
      </c>
      <c r="H1469" s="116">
        <f t="shared" si="124"/>
        <v>2</v>
      </c>
      <c r="O1469" s="116">
        <f t="shared" si="125"/>
        <v>2016</v>
      </c>
      <c r="P1469" s="116">
        <f t="shared" si="126"/>
        <v>9</v>
      </c>
    </row>
    <row r="1470" spans="1:16" x14ac:dyDescent="0.2">
      <c r="A1470" s="116" t="str">
        <f t="shared" ref="A1470:A1489" si="129">IF(I1470="",TRIM(J1470),CONCATENATE(TRIM(J1470)," ",TRIM(I1470)))</f>
        <v>Nerissa Naidoo</v>
      </c>
      <c r="B1470" s="117">
        <v>42259</v>
      </c>
      <c r="C1470" t="s">
        <v>520</v>
      </c>
      <c r="D1470" s="118" t="s">
        <v>1571</v>
      </c>
      <c r="E1470" s="118"/>
      <c r="F1470" s="118" t="s">
        <v>313</v>
      </c>
      <c r="G1470" s="118" t="s">
        <v>1589</v>
      </c>
      <c r="H1470" s="116">
        <f t="shared" si="124"/>
        <v>1</v>
      </c>
      <c r="I1470" s="118" t="s">
        <v>278</v>
      </c>
      <c r="J1470" s="118" t="s">
        <v>277</v>
      </c>
      <c r="K1470" s="118"/>
      <c r="L1470" s="118"/>
      <c r="M1470" s="118"/>
      <c r="N1470" s="118" t="s">
        <v>200</v>
      </c>
      <c r="O1470" s="116">
        <f t="shared" si="125"/>
        <v>2015</v>
      </c>
      <c r="P1470" s="116">
        <f t="shared" si="126"/>
        <v>9</v>
      </c>
    </row>
    <row r="1471" spans="1:16" x14ac:dyDescent="0.2">
      <c r="A1471" s="116" t="str">
        <f t="shared" si="129"/>
        <v>Nerissa Naidoo</v>
      </c>
      <c r="B1471" s="117">
        <v>42273</v>
      </c>
      <c r="C1471" t="s">
        <v>476</v>
      </c>
      <c r="D1471" t="s">
        <v>1590</v>
      </c>
      <c r="F1471" t="s">
        <v>446</v>
      </c>
      <c r="G1471" t="s">
        <v>1589</v>
      </c>
      <c r="H1471" s="116">
        <f t="shared" si="124"/>
        <v>2</v>
      </c>
      <c r="I1471" t="s">
        <v>278</v>
      </c>
      <c r="J1471" t="s">
        <v>277</v>
      </c>
      <c r="M1471" t="s">
        <v>280</v>
      </c>
      <c r="N1471" t="s">
        <v>200</v>
      </c>
      <c r="O1471" s="116">
        <f t="shared" si="125"/>
        <v>2015</v>
      </c>
      <c r="P1471" s="116">
        <f t="shared" si="126"/>
        <v>9</v>
      </c>
    </row>
    <row r="1472" spans="1:16" x14ac:dyDescent="0.2">
      <c r="A1472" s="116" t="str">
        <f t="shared" si="129"/>
        <v>Nerissa Naidoo</v>
      </c>
      <c r="B1472" s="120">
        <v>41755</v>
      </c>
      <c r="C1472" s="116" t="s">
        <v>572</v>
      </c>
      <c r="D1472" s="116" t="s">
        <v>33</v>
      </c>
      <c r="E1472" s="116"/>
      <c r="F1472" s="116" t="s">
        <v>574</v>
      </c>
      <c r="G1472" s="116" t="s">
        <v>1266</v>
      </c>
      <c r="H1472" s="116">
        <f t="shared" si="124"/>
        <v>1</v>
      </c>
      <c r="I1472" s="116"/>
      <c r="J1472" s="116" t="s">
        <v>1249</v>
      </c>
      <c r="K1472" s="116"/>
      <c r="L1472" s="116"/>
      <c r="M1472" s="116"/>
      <c r="N1472" s="116" t="s">
        <v>1253</v>
      </c>
      <c r="O1472" s="116">
        <f t="shared" si="125"/>
        <v>2014</v>
      </c>
      <c r="P1472" s="116">
        <f t="shared" si="126"/>
        <v>4</v>
      </c>
    </row>
    <row r="1473" spans="1:16" x14ac:dyDescent="0.2">
      <c r="A1473" s="116" t="str">
        <f t="shared" si="129"/>
        <v>Nerissa Naidoo</v>
      </c>
      <c r="B1473" s="117">
        <v>42434</v>
      </c>
      <c r="C1473" s="116" t="s">
        <v>524</v>
      </c>
      <c r="D1473" t="s">
        <v>788</v>
      </c>
      <c r="F1473" t="s">
        <v>1705</v>
      </c>
      <c r="G1473" t="s">
        <v>1719</v>
      </c>
      <c r="H1473" s="116">
        <f t="shared" si="124"/>
        <v>1</v>
      </c>
      <c r="I1473" t="s">
        <v>278</v>
      </c>
      <c r="J1473" t="s">
        <v>277</v>
      </c>
      <c r="M1473" t="s">
        <v>280</v>
      </c>
      <c r="N1473" t="s">
        <v>200</v>
      </c>
      <c r="O1473" s="116">
        <f t="shared" si="125"/>
        <v>2016</v>
      </c>
      <c r="P1473" s="116">
        <f t="shared" si="126"/>
        <v>3</v>
      </c>
    </row>
    <row r="1474" spans="1:16" x14ac:dyDescent="0.2">
      <c r="A1474" s="116" t="str">
        <f t="shared" si="129"/>
        <v>Nerissa Naidoo</v>
      </c>
      <c r="B1474" s="117">
        <v>42665</v>
      </c>
      <c r="C1474" t="s">
        <v>361</v>
      </c>
      <c r="D1474" t="s">
        <v>2028</v>
      </c>
      <c r="F1474" t="s">
        <v>364</v>
      </c>
      <c r="G1474" t="s">
        <v>2059</v>
      </c>
      <c r="H1474" s="116">
        <f t="shared" ref="H1474:H1537" si="130">IF(TRIM(G1474)=TRIM(G1473),H1473+1,1)</f>
        <v>1</v>
      </c>
      <c r="I1474" t="s">
        <v>278</v>
      </c>
      <c r="J1474" t="s">
        <v>277</v>
      </c>
      <c r="M1474" t="s">
        <v>280</v>
      </c>
      <c r="N1474" t="s">
        <v>200</v>
      </c>
      <c r="O1474" s="116">
        <f t="shared" ref="O1474:O1537" si="131">YEAR(B1474)</f>
        <v>2016</v>
      </c>
      <c r="P1474" s="116">
        <f t="shared" ref="P1474:P1537" si="132">MONTH(B1474)</f>
        <v>10</v>
      </c>
    </row>
    <row r="1475" spans="1:16" x14ac:dyDescent="0.2">
      <c r="A1475" s="116" t="str">
        <f t="shared" si="129"/>
        <v>Nerissa Naidoo</v>
      </c>
      <c r="B1475" s="120">
        <v>41916</v>
      </c>
      <c r="C1475" s="116" t="s">
        <v>535</v>
      </c>
      <c r="D1475" s="116" t="s">
        <v>433</v>
      </c>
      <c r="E1475" s="116"/>
      <c r="F1475" s="116" t="s">
        <v>313</v>
      </c>
      <c r="G1475" s="116" t="s">
        <v>1267</v>
      </c>
      <c r="H1475" s="116">
        <f t="shared" si="130"/>
        <v>1</v>
      </c>
      <c r="I1475" s="116" t="s">
        <v>278</v>
      </c>
      <c r="J1475" s="116" t="s">
        <v>277</v>
      </c>
      <c r="K1475" s="116"/>
      <c r="L1475" s="116"/>
      <c r="M1475" s="116" t="s">
        <v>280</v>
      </c>
      <c r="N1475" s="116" t="s">
        <v>317</v>
      </c>
      <c r="O1475" s="116">
        <f t="shared" si="131"/>
        <v>2014</v>
      </c>
      <c r="P1475" s="116">
        <f t="shared" si="132"/>
        <v>10</v>
      </c>
    </row>
    <row r="1476" spans="1:16" x14ac:dyDescent="0.2">
      <c r="A1476" s="116" t="str">
        <f t="shared" si="129"/>
        <v>Nerissa Naidoo</v>
      </c>
      <c r="B1476" s="120">
        <v>41482</v>
      </c>
      <c r="C1476" s="116" t="s">
        <v>399</v>
      </c>
      <c r="D1476" s="116" t="s">
        <v>953</v>
      </c>
      <c r="E1476" s="116" t="s">
        <v>401</v>
      </c>
      <c r="F1476" s="116" t="s">
        <v>313</v>
      </c>
      <c r="G1476" s="116" t="s">
        <v>1268</v>
      </c>
      <c r="H1476" s="116">
        <f t="shared" si="130"/>
        <v>1</v>
      </c>
      <c r="I1476" s="116" t="s">
        <v>278</v>
      </c>
      <c r="J1476" s="116" t="s">
        <v>277</v>
      </c>
      <c r="K1476" s="116">
        <v>3</v>
      </c>
      <c r="L1476" s="116"/>
      <c r="M1476" s="116" t="s">
        <v>280</v>
      </c>
      <c r="N1476" s="116" t="s">
        <v>317</v>
      </c>
      <c r="O1476" s="116">
        <f t="shared" si="131"/>
        <v>2013</v>
      </c>
      <c r="P1476" s="116">
        <f t="shared" si="132"/>
        <v>7</v>
      </c>
    </row>
    <row r="1477" spans="1:16" x14ac:dyDescent="0.2">
      <c r="A1477" s="116" t="str">
        <f t="shared" si="129"/>
        <v>Nerissa Naidoo</v>
      </c>
      <c r="B1477" s="120">
        <v>41503</v>
      </c>
      <c r="C1477" s="116" t="s">
        <v>480</v>
      </c>
      <c r="D1477" s="116" t="s">
        <v>716</v>
      </c>
      <c r="E1477" s="116"/>
      <c r="F1477" s="116" t="s">
        <v>313</v>
      </c>
      <c r="G1477" s="116" t="s">
        <v>1268</v>
      </c>
      <c r="H1477" s="116">
        <f t="shared" si="130"/>
        <v>2</v>
      </c>
      <c r="I1477" s="116" t="s">
        <v>278</v>
      </c>
      <c r="J1477" s="116" t="s">
        <v>277</v>
      </c>
      <c r="K1477" s="116"/>
      <c r="L1477" s="116"/>
      <c r="M1477" s="116"/>
      <c r="N1477" s="116" t="s">
        <v>317</v>
      </c>
      <c r="O1477" s="116">
        <f t="shared" si="131"/>
        <v>2013</v>
      </c>
      <c r="P1477" s="116">
        <f t="shared" si="132"/>
        <v>8</v>
      </c>
    </row>
    <row r="1478" spans="1:16" x14ac:dyDescent="0.2">
      <c r="A1478" s="116" t="str">
        <f t="shared" si="129"/>
        <v>Nerissa Naidoo</v>
      </c>
      <c r="B1478" s="120">
        <v>41552</v>
      </c>
      <c r="C1478" s="116" t="s">
        <v>310</v>
      </c>
      <c r="D1478" s="116" t="s">
        <v>311</v>
      </c>
      <c r="E1478" s="116" t="s">
        <v>312</v>
      </c>
      <c r="F1478" s="116" t="s">
        <v>313</v>
      </c>
      <c r="G1478" s="116" t="s">
        <v>1268</v>
      </c>
      <c r="H1478" s="116">
        <f t="shared" si="130"/>
        <v>3</v>
      </c>
      <c r="I1478" s="116" t="s">
        <v>278</v>
      </c>
      <c r="J1478" s="116" t="s">
        <v>277</v>
      </c>
      <c r="K1478" s="116"/>
      <c r="L1478" s="116"/>
      <c r="M1478" s="116" t="s">
        <v>280</v>
      </c>
      <c r="N1478" s="116" t="s">
        <v>317</v>
      </c>
      <c r="O1478" s="116">
        <f t="shared" si="131"/>
        <v>2013</v>
      </c>
      <c r="P1478" s="116">
        <f t="shared" si="132"/>
        <v>10</v>
      </c>
    </row>
    <row r="1479" spans="1:16" x14ac:dyDescent="0.2">
      <c r="A1479" s="116" t="str">
        <f t="shared" si="129"/>
        <v>Nerissa Naidoo</v>
      </c>
      <c r="B1479" s="120">
        <v>41692</v>
      </c>
      <c r="C1479" s="116" t="s">
        <v>340</v>
      </c>
      <c r="D1479" s="116" t="s">
        <v>341</v>
      </c>
      <c r="E1479" s="116" t="s">
        <v>1269</v>
      </c>
      <c r="F1479" s="116" t="s">
        <v>1270</v>
      </c>
      <c r="G1479" s="116" t="s">
        <v>1271</v>
      </c>
      <c r="H1479" s="116">
        <f t="shared" si="130"/>
        <v>1</v>
      </c>
      <c r="I1479" s="116" t="s">
        <v>278</v>
      </c>
      <c r="J1479" s="116" t="s">
        <v>277</v>
      </c>
      <c r="K1479" s="116">
        <v>4</v>
      </c>
      <c r="L1479" s="116"/>
      <c r="M1479" s="116" t="s">
        <v>280</v>
      </c>
      <c r="N1479" s="116" t="s">
        <v>317</v>
      </c>
      <c r="O1479" s="116">
        <f t="shared" si="131"/>
        <v>2014</v>
      </c>
      <c r="P1479" s="116">
        <f t="shared" si="132"/>
        <v>2</v>
      </c>
    </row>
    <row r="1480" spans="1:16" x14ac:dyDescent="0.2">
      <c r="A1480" s="116" t="str">
        <f t="shared" si="129"/>
        <v>Nerissa Naidoo</v>
      </c>
      <c r="B1480" s="120">
        <v>41776</v>
      </c>
      <c r="C1480" s="116" t="s">
        <v>426</v>
      </c>
      <c r="D1480" s="116" t="s">
        <v>487</v>
      </c>
      <c r="E1480" s="116"/>
      <c r="F1480" s="116" t="s">
        <v>313</v>
      </c>
      <c r="G1480" s="116" t="s">
        <v>1271</v>
      </c>
      <c r="H1480" s="116">
        <f t="shared" si="130"/>
        <v>2</v>
      </c>
      <c r="I1480" s="116"/>
      <c r="J1480" s="116" t="s">
        <v>1249</v>
      </c>
      <c r="K1480" s="116"/>
      <c r="L1480" s="116"/>
      <c r="M1480" s="116"/>
      <c r="N1480" s="116" t="s">
        <v>317</v>
      </c>
      <c r="O1480" s="116">
        <f t="shared" si="131"/>
        <v>2014</v>
      </c>
      <c r="P1480" s="116">
        <f t="shared" si="132"/>
        <v>5</v>
      </c>
    </row>
    <row r="1481" spans="1:16" x14ac:dyDescent="0.2">
      <c r="A1481" s="116" t="str">
        <f t="shared" si="129"/>
        <v>Nerissa Naidoo</v>
      </c>
      <c r="B1481" s="120">
        <v>41769</v>
      </c>
      <c r="C1481" s="116" t="s">
        <v>350</v>
      </c>
      <c r="D1481" s="116" t="s">
        <v>351</v>
      </c>
      <c r="E1481" s="116"/>
      <c r="F1481" s="116" t="s">
        <v>435</v>
      </c>
      <c r="G1481" s="116" t="s">
        <v>1272</v>
      </c>
      <c r="H1481" s="116">
        <f t="shared" si="130"/>
        <v>1</v>
      </c>
      <c r="I1481" s="116"/>
      <c r="J1481" s="116" t="s">
        <v>1249</v>
      </c>
      <c r="K1481" s="116"/>
      <c r="L1481" s="116"/>
      <c r="M1481" s="116"/>
      <c r="N1481" s="116" t="s">
        <v>317</v>
      </c>
      <c r="O1481" s="116">
        <f t="shared" si="131"/>
        <v>2014</v>
      </c>
      <c r="P1481" s="116">
        <f t="shared" si="132"/>
        <v>5</v>
      </c>
    </row>
    <row r="1482" spans="1:16" x14ac:dyDescent="0.2">
      <c r="A1482" s="116" t="str">
        <f t="shared" si="129"/>
        <v>Nerissa Naidoo</v>
      </c>
      <c r="B1482" s="120">
        <v>41769</v>
      </c>
      <c r="C1482" s="116" t="s">
        <v>350</v>
      </c>
      <c r="D1482" s="116" t="s">
        <v>351</v>
      </c>
      <c r="E1482" s="116"/>
      <c r="F1482" s="116" t="s">
        <v>352</v>
      </c>
      <c r="G1482" s="116" t="s">
        <v>1272</v>
      </c>
      <c r="H1482" s="116">
        <f t="shared" si="130"/>
        <v>2</v>
      </c>
      <c r="I1482" s="116"/>
      <c r="J1482" s="116" t="s">
        <v>1249</v>
      </c>
      <c r="K1482" s="116"/>
      <c r="L1482" s="116"/>
      <c r="M1482" s="116"/>
      <c r="N1482" s="116" t="s">
        <v>317</v>
      </c>
      <c r="O1482" s="116">
        <f t="shared" si="131"/>
        <v>2014</v>
      </c>
      <c r="P1482" s="116">
        <f t="shared" si="132"/>
        <v>5</v>
      </c>
    </row>
    <row r="1483" spans="1:16" x14ac:dyDescent="0.2">
      <c r="A1483" s="116" t="str">
        <f t="shared" si="129"/>
        <v>Nerissa Naidoo</v>
      </c>
      <c r="B1483" s="120">
        <v>41776</v>
      </c>
      <c r="C1483" s="116" t="s">
        <v>426</v>
      </c>
      <c r="D1483" s="116" t="s">
        <v>14</v>
      </c>
      <c r="E1483" s="116"/>
      <c r="F1483" s="116" t="s">
        <v>313</v>
      </c>
      <c r="G1483" s="116" t="s">
        <v>1272</v>
      </c>
      <c r="H1483" s="116">
        <f t="shared" si="130"/>
        <v>3</v>
      </c>
      <c r="I1483" s="116"/>
      <c r="J1483" s="116" t="s">
        <v>1249</v>
      </c>
      <c r="K1483" s="116"/>
      <c r="L1483" s="116"/>
      <c r="M1483" s="116"/>
      <c r="N1483" s="116" t="s">
        <v>317</v>
      </c>
      <c r="O1483" s="116">
        <f t="shared" si="131"/>
        <v>2014</v>
      </c>
      <c r="P1483" s="116">
        <f t="shared" si="132"/>
        <v>5</v>
      </c>
    </row>
    <row r="1484" spans="1:16" x14ac:dyDescent="0.2">
      <c r="A1484" s="116" t="str">
        <f t="shared" si="129"/>
        <v>Nerissa Naidoo</v>
      </c>
      <c r="B1484" s="120">
        <v>41860</v>
      </c>
      <c r="C1484" s="116" t="s">
        <v>476</v>
      </c>
      <c r="D1484" s="116" t="s">
        <v>477</v>
      </c>
      <c r="E1484" s="116"/>
      <c r="F1484" s="116" t="s">
        <v>313</v>
      </c>
      <c r="G1484" s="116" t="s">
        <v>1272</v>
      </c>
      <c r="H1484" s="116">
        <f t="shared" si="130"/>
        <v>4</v>
      </c>
      <c r="I1484" s="116" t="s">
        <v>278</v>
      </c>
      <c r="J1484" s="116" t="s">
        <v>277</v>
      </c>
      <c r="K1484" s="116"/>
      <c r="L1484" s="116"/>
      <c r="M1484" s="116"/>
      <c r="N1484" s="116"/>
      <c r="O1484" s="116">
        <f t="shared" si="131"/>
        <v>2014</v>
      </c>
      <c r="P1484" s="116">
        <f t="shared" si="132"/>
        <v>8</v>
      </c>
    </row>
    <row r="1485" spans="1:16" x14ac:dyDescent="0.2">
      <c r="A1485" s="116" t="str">
        <f t="shared" si="129"/>
        <v>Nerissa Naidoo</v>
      </c>
      <c r="B1485" s="120">
        <v>41867</v>
      </c>
      <c r="C1485" s="116" t="s">
        <v>545</v>
      </c>
      <c r="D1485" s="116" t="s">
        <v>662</v>
      </c>
      <c r="E1485" s="116"/>
      <c r="F1485" s="116" t="s">
        <v>313</v>
      </c>
      <c r="G1485" s="116" t="s">
        <v>1272</v>
      </c>
      <c r="H1485" s="116">
        <f t="shared" si="130"/>
        <v>5</v>
      </c>
      <c r="I1485" s="116" t="s">
        <v>278</v>
      </c>
      <c r="J1485" s="116" t="s">
        <v>277</v>
      </c>
      <c r="K1485" s="116"/>
      <c r="L1485" s="116"/>
      <c r="M1485" s="116"/>
      <c r="N1485" s="116" t="s">
        <v>317</v>
      </c>
      <c r="O1485" s="116">
        <f t="shared" si="131"/>
        <v>2014</v>
      </c>
      <c r="P1485" s="116">
        <f t="shared" si="132"/>
        <v>8</v>
      </c>
    </row>
    <row r="1486" spans="1:16" x14ac:dyDescent="0.2">
      <c r="A1486" s="116" t="str">
        <f t="shared" si="129"/>
        <v>Nerissa Naidoo</v>
      </c>
      <c r="B1486" s="120">
        <v>41552</v>
      </c>
      <c r="C1486" s="116" t="s">
        <v>310</v>
      </c>
      <c r="D1486" s="116" t="s">
        <v>311</v>
      </c>
      <c r="E1486" s="116" t="s">
        <v>312</v>
      </c>
      <c r="F1486" s="116" t="s">
        <v>313</v>
      </c>
      <c r="G1486" s="116" t="s">
        <v>1273</v>
      </c>
      <c r="H1486" s="116">
        <f t="shared" si="130"/>
        <v>1</v>
      </c>
      <c r="I1486" s="116" t="s">
        <v>278</v>
      </c>
      <c r="J1486" s="116" t="s">
        <v>277</v>
      </c>
      <c r="K1486" s="116"/>
      <c r="L1486" s="116"/>
      <c r="M1486" s="116" t="s">
        <v>280</v>
      </c>
      <c r="N1486" s="116" t="s">
        <v>317</v>
      </c>
      <c r="O1486" s="116">
        <f t="shared" si="131"/>
        <v>2013</v>
      </c>
      <c r="P1486" s="116">
        <f t="shared" si="132"/>
        <v>10</v>
      </c>
    </row>
    <row r="1487" spans="1:16" x14ac:dyDescent="0.2">
      <c r="A1487" s="116" t="str">
        <f t="shared" si="129"/>
        <v>Nerissa Naidoo</v>
      </c>
      <c r="B1487" s="120">
        <v>41741</v>
      </c>
      <c r="C1487" s="116" t="s">
        <v>367</v>
      </c>
      <c r="D1487" s="116" t="s">
        <v>802</v>
      </c>
      <c r="E1487" s="116" t="s">
        <v>369</v>
      </c>
      <c r="F1487" s="116" t="s">
        <v>370</v>
      </c>
      <c r="G1487" s="116" t="s">
        <v>1273</v>
      </c>
      <c r="H1487" s="116">
        <f t="shared" si="130"/>
        <v>2</v>
      </c>
      <c r="I1487" s="116" t="s">
        <v>278</v>
      </c>
      <c r="J1487" s="116" t="s">
        <v>277</v>
      </c>
      <c r="K1487" s="116">
        <v>4</v>
      </c>
      <c r="L1487" s="116"/>
      <c r="M1487" s="116" t="s">
        <v>280</v>
      </c>
      <c r="N1487" s="116" t="s">
        <v>317</v>
      </c>
      <c r="O1487" s="116">
        <f t="shared" si="131"/>
        <v>2014</v>
      </c>
      <c r="P1487" s="116">
        <f t="shared" si="132"/>
        <v>4</v>
      </c>
    </row>
    <row r="1488" spans="1:16" x14ac:dyDescent="0.2">
      <c r="A1488" s="116" t="str">
        <f t="shared" si="129"/>
        <v>Nerissa Naidoo</v>
      </c>
      <c r="B1488" s="120">
        <v>41776</v>
      </c>
      <c r="C1488" s="116" t="s">
        <v>426</v>
      </c>
      <c r="D1488" s="116" t="s">
        <v>815</v>
      </c>
      <c r="E1488" s="116"/>
      <c r="F1488" s="116" t="s">
        <v>313</v>
      </c>
      <c r="G1488" s="116" t="s">
        <v>1273</v>
      </c>
      <c r="H1488" s="116">
        <f t="shared" si="130"/>
        <v>3</v>
      </c>
      <c r="I1488" s="116"/>
      <c r="J1488" s="116" t="s">
        <v>1249</v>
      </c>
      <c r="K1488" s="116"/>
      <c r="L1488" s="116"/>
      <c r="M1488" s="116"/>
      <c r="N1488" s="116" t="s">
        <v>317</v>
      </c>
      <c r="O1488" s="116">
        <f t="shared" si="131"/>
        <v>2014</v>
      </c>
      <c r="P1488" s="116">
        <f t="shared" si="132"/>
        <v>5</v>
      </c>
    </row>
    <row r="1489" spans="1:16" x14ac:dyDescent="0.2">
      <c r="A1489" s="116" t="str">
        <f t="shared" si="129"/>
        <v>Nerissa Naidoo</v>
      </c>
      <c r="B1489" s="120">
        <v>41811</v>
      </c>
      <c r="C1489" s="116" t="s">
        <v>470</v>
      </c>
      <c r="D1489" s="116" t="s">
        <v>1017</v>
      </c>
      <c r="E1489" s="116" t="s">
        <v>338</v>
      </c>
      <c r="F1489" s="116" t="s">
        <v>313</v>
      </c>
      <c r="G1489" s="116" t="s">
        <v>1273</v>
      </c>
      <c r="H1489" s="116">
        <f t="shared" si="130"/>
        <v>4</v>
      </c>
      <c r="I1489" s="116" t="s">
        <v>278</v>
      </c>
      <c r="J1489" s="116" t="s">
        <v>277</v>
      </c>
      <c r="K1489" s="116">
        <v>4</v>
      </c>
      <c r="L1489" s="116"/>
      <c r="M1489" s="116" t="s">
        <v>280</v>
      </c>
      <c r="N1489" s="116" t="s">
        <v>317</v>
      </c>
      <c r="O1489" s="116">
        <f t="shared" si="131"/>
        <v>2014</v>
      </c>
      <c r="P1489" s="116">
        <f t="shared" si="132"/>
        <v>6</v>
      </c>
    </row>
    <row r="1490" spans="1:16" x14ac:dyDescent="0.2">
      <c r="A1490" t="s">
        <v>1249</v>
      </c>
      <c r="B1490" s="117">
        <v>42627</v>
      </c>
      <c r="C1490" t="s">
        <v>1983</v>
      </c>
      <c r="D1490" t="s">
        <v>1984</v>
      </c>
      <c r="F1490" t="s">
        <v>1986</v>
      </c>
      <c r="G1490" t="s">
        <v>2011</v>
      </c>
      <c r="H1490" s="116">
        <f t="shared" si="130"/>
        <v>1</v>
      </c>
      <c r="O1490" s="116">
        <f t="shared" si="131"/>
        <v>2016</v>
      </c>
      <c r="P1490" s="116">
        <f t="shared" si="132"/>
        <v>9</v>
      </c>
    </row>
    <row r="1491" spans="1:16" x14ac:dyDescent="0.2">
      <c r="A1491" s="116" t="str">
        <f t="shared" ref="A1491:A1522" si="133">IF(I1491="",TRIM(J1491),CONCATENATE(TRIM(J1491)," ",TRIM(I1491)))</f>
        <v>Nerissa Naidoo</v>
      </c>
      <c r="B1491" s="120">
        <v>41909</v>
      </c>
      <c r="C1491" s="120" t="s">
        <v>505</v>
      </c>
      <c r="D1491" s="116" t="s">
        <v>664</v>
      </c>
      <c r="E1491" s="116"/>
      <c r="F1491" s="116" t="s">
        <v>313</v>
      </c>
      <c r="G1491" s="116" t="s">
        <v>1274</v>
      </c>
      <c r="H1491" s="116">
        <f t="shared" si="130"/>
        <v>1</v>
      </c>
      <c r="I1491" s="116" t="s">
        <v>278</v>
      </c>
      <c r="J1491" s="116" t="s">
        <v>277</v>
      </c>
      <c r="K1491" s="116"/>
      <c r="L1491" s="116"/>
      <c r="M1491" s="116" t="s">
        <v>280</v>
      </c>
      <c r="N1491" s="116" t="s">
        <v>317</v>
      </c>
      <c r="O1491" s="116">
        <f t="shared" si="131"/>
        <v>2014</v>
      </c>
      <c r="P1491" s="116">
        <f t="shared" si="132"/>
        <v>9</v>
      </c>
    </row>
    <row r="1492" spans="1:16" x14ac:dyDescent="0.2">
      <c r="A1492" s="116" t="str">
        <f t="shared" si="133"/>
        <v>Nerissa Naidoo</v>
      </c>
      <c r="B1492" s="120">
        <v>41972</v>
      </c>
      <c r="C1492" s="116" t="s">
        <v>336</v>
      </c>
      <c r="D1492" s="116" t="s">
        <v>636</v>
      </c>
      <c r="E1492" s="116" t="s">
        <v>363</v>
      </c>
      <c r="F1492" s="116" t="s">
        <v>364</v>
      </c>
      <c r="G1492" s="116" t="s">
        <v>1274</v>
      </c>
      <c r="H1492" s="116">
        <f t="shared" si="130"/>
        <v>2</v>
      </c>
      <c r="I1492" s="116" t="s">
        <v>278</v>
      </c>
      <c r="J1492" s="116" t="s">
        <v>277</v>
      </c>
      <c r="K1492" s="116">
        <v>4</v>
      </c>
      <c r="L1492" s="116"/>
      <c r="M1492" s="116" t="s">
        <v>280</v>
      </c>
      <c r="N1492" s="116" t="s">
        <v>317</v>
      </c>
      <c r="O1492" s="116">
        <f t="shared" si="131"/>
        <v>2014</v>
      </c>
      <c r="P1492" s="116">
        <f t="shared" si="132"/>
        <v>11</v>
      </c>
    </row>
    <row r="1493" spans="1:16" x14ac:dyDescent="0.2">
      <c r="A1493" s="116" t="str">
        <f t="shared" si="133"/>
        <v>Nerissa Naidoo</v>
      </c>
      <c r="B1493" s="120">
        <v>42091</v>
      </c>
      <c r="C1493" s="116" t="s">
        <v>445</v>
      </c>
      <c r="D1493" s="116" t="s">
        <v>341</v>
      </c>
      <c r="E1493" s="116" t="s">
        <v>312</v>
      </c>
      <c r="F1493" s="116" t="s">
        <v>446</v>
      </c>
      <c r="G1493" s="116" t="s">
        <v>1274</v>
      </c>
      <c r="H1493" s="116">
        <f t="shared" si="130"/>
        <v>3</v>
      </c>
      <c r="I1493" s="116" t="s">
        <v>278</v>
      </c>
      <c r="J1493" s="116" t="s">
        <v>277</v>
      </c>
      <c r="K1493" s="116">
        <v>4</v>
      </c>
      <c r="L1493" s="116"/>
      <c r="M1493" s="116" t="s">
        <v>280</v>
      </c>
      <c r="N1493" s="116" t="s">
        <v>200</v>
      </c>
      <c r="O1493" s="116">
        <f t="shared" si="131"/>
        <v>2015</v>
      </c>
      <c r="P1493" s="116">
        <f t="shared" si="132"/>
        <v>3</v>
      </c>
    </row>
    <row r="1494" spans="1:16" x14ac:dyDescent="0.2">
      <c r="A1494" s="116" t="str">
        <f t="shared" si="133"/>
        <v>Nerissa Naidoo</v>
      </c>
      <c r="B1494" s="117">
        <v>42387</v>
      </c>
      <c r="C1494" t="s">
        <v>532</v>
      </c>
      <c r="D1494" t="s">
        <v>634</v>
      </c>
      <c r="F1494" t="s">
        <v>313</v>
      </c>
      <c r="G1494" t="s">
        <v>1274</v>
      </c>
      <c r="H1494" s="116">
        <f t="shared" si="130"/>
        <v>4</v>
      </c>
      <c r="I1494" t="s">
        <v>278</v>
      </c>
      <c r="J1494" t="s">
        <v>277</v>
      </c>
      <c r="O1494" s="116">
        <f t="shared" si="131"/>
        <v>2016</v>
      </c>
      <c r="P1494" s="116">
        <f t="shared" si="132"/>
        <v>1</v>
      </c>
    </row>
    <row r="1495" spans="1:16" x14ac:dyDescent="0.2">
      <c r="A1495" s="116" t="str">
        <f t="shared" si="133"/>
        <v>Nerissa Naidoo</v>
      </c>
      <c r="B1495" s="120">
        <v>42133</v>
      </c>
      <c r="C1495" s="116" t="s">
        <v>426</v>
      </c>
      <c r="D1495" s="116" t="s">
        <v>999</v>
      </c>
      <c r="E1495" s="116" t="s">
        <v>459</v>
      </c>
      <c r="F1495" s="116" t="s">
        <v>460</v>
      </c>
      <c r="G1495" s="116" t="s">
        <v>1275</v>
      </c>
      <c r="H1495" s="116">
        <f t="shared" si="130"/>
        <v>1</v>
      </c>
      <c r="I1495" s="116" t="s">
        <v>278</v>
      </c>
      <c r="J1495" s="116" t="s">
        <v>277</v>
      </c>
      <c r="K1495" s="116">
        <v>4</v>
      </c>
      <c r="L1495" s="116"/>
      <c r="M1495" s="116" t="s">
        <v>280</v>
      </c>
      <c r="N1495" s="116" t="s">
        <v>200</v>
      </c>
      <c r="O1495" s="116">
        <f t="shared" si="131"/>
        <v>2015</v>
      </c>
      <c r="P1495" s="116">
        <f t="shared" si="132"/>
        <v>5</v>
      </c>
    </row>
    <row r="1496" spans="1:16" x14ac:dyDescent="0.2">
      <c r="A1496" s="116" t="str">
        <f t="shared" si="133"/>
        <v>Nerissa Naidoo</v>
      </c>
      <c r="B1496" s="117">
        <v>42456</v>
      </c>
      <c r="C1496" t="s">
        <v>340</v>
      </c>
      <c r="D1496" t="s">
        <v>1658</v>
      </c>
      <c r="F1496" t="s">
        <v>313</v>
      </c>
      <c r="G1496" t="s">
        <v>1275</v>
      </c>
      <c r="H1496" s="116">
        <f t="shared" si="130"/>
        <v>2</v>
      </c>
      <c r="I1496" t="s">
        <v>278</v>
      </c>
      <c r="J1496" t="s">
        <v>277</v>
      </c>
      <c r="M1496" t="s">
        <v>280</v>
      </c>
      <c r="N1496" t="s">
        <v>200</v>
      </c>
      <c r="O1496" s="116">
        <f t="shared" si="131"/>
        <v>2016</v>
      </c>
      <c r="P1496" s="116">
        <f t="shared" si="132"/>
        <v>3</v>
      </c>
    </row>
    <row r="1497" spans="1:16" x14ac:dyDescent="0.2">
      <c r="A1497" s="116" t="str">
        <f t="shared" si="133"/>
        <v>Nerissa Naidoo</v>
      </c>
      <c r="B1497" s="117">
        <v>42511</v>
      </c>
      <c r="C1497" t="s">
        <v>541</v>
      </c>
      <c r="D1497" t="s">
        <v>1819</v>
      </c>
      <c r="E1497" t="s">
        <v>312</v>
      </c>
      <c r="F1497" t="s">
        <v>313</v>
      </c>
      <c r="G1497" t="s">
        <v>1275</v>
      </c>
      <c r="H1497" s="116">
        <f t="shared" si="130"/>
        <v>3</v>
      </c>
      <c r="I1497" t="s">
        <v>278</v>
      </c>
      <c r="J1497" t="s">
        <v>277</v>
      </c>
      <c r="N1497" t="s">
        <v>200</v>
      </c>
      <c r="O1497" s="116">
        <f t="shared" si="131"/>
        <v>2016</v>
      </c>
      <c r="P1497" s="116">
        <f t="shared" si="132"/>
        <v>5</v>
      </c>
    </row>
    <row r="1498" spans="1:16" x14ac:dyDescent="0.2">
      <c r="A1498" s="116" t="str">
        <f t="shared" si="133"/>
        <v>Nerissa Naidoo</v>
      </c>
      <c r="B1498" s="117">
        <v>42560</v>
      </c>
      <c r="C1498" t="s">
        <v>1857</v>
      </c>
      <c r="D1498" t="s">
        <v>1862</v>
      </c>
      <c r="F1498" t="s">
        <v>313</v>
      </c>
      <c r="G1498" t="s">
        <v>1275</v>
      </c>
      <c r="H1498" s="116">
        <f t="shared" si="130"/>
        <v>4</v>
      </c>
      <c r="I1498" t="s">
        <v>278</v>
      </c>
      <c r="J1498" t="s">
        <v>277</v>
      </c>
      <c r="N1498" t="s">
        <v>200</v>
      </c>
      <c r="O1498" s="116">
        <f t="shared" si="131"/>
        <v>2016</v>
      </c>
      <c r="P1498" s="116">
        <f t="shared" si="132"/>
        <v>7</v>
      </c>
    </row>
    <row r="1499" spans="1:16" x14ac:dyDescent="0.2">
      <c r="A1499" s="116" t="str">
        <f t="shared" si="133"/>
        <v>Nerissa Naidoo</v>
      </c>
      <c r="B1499" s="120">
        <v>42154</v>
      </c>
      <c r="C1499" s="116" t="s">
        <v>439</v>
      </c>
      <c r="D1499" s="116" t="s">
        <v>440</v>
      </c>
      <c r="E1499" s="116" t="s">
        <v>441</v>
      </c>
      <c r="F1499" s="116" t="s">
        <v>442</v>
      </c>
      <c r="G1499" s="116" t="s">
        <v>1276</v>
      </c>
      <c r="H1499" s="116">
        <f t="shared" si="130"/>
        <v>1</v>
      </c>
      <c r="I1499" s="116" t="s">
        <v>278</v>
      </c>
      <c r="J1499" s="116" t="s">
        <v>277</v>
      </c>
      <c r="K1499" s="116">
        <v>4</v>
      </c>
      <c r="L1499" s="116"/>
      <c r="M1499" s="116" t="s">
        <v>280</v>
      </c>
      <c r="N1499" s="116" t="s">
        <v>200</v>
      </c>
      <c r="O1499" s="116">
        <f t="shared" si="131"/>
        <v>2015</v>
      </c>
      <c r="P1499" s="116">
        <f t="shared" si="132"/>
        <v>5</v>
      </c>
    </row>
    <row r="1500" spans="1:16" x14ac:dyDescent="0.2">
      <c r="A1500" s="116" t="str">
        <f t="shared" si="133"/>
        <v>Nerissa Naidoo</v>
      </c>
      <c r="B1500" s="120">
        <v>42154</v>
      </c>
      <c r="C1500" s="116" t="s">
        <v>439</v>
      </c>
      <c r="D1500" s="116" t="s">
        <v>440</v>
      </c>
      <c r="E1500" s="116" t="s">
        <v>733</v>
      </c>
      <c r="F1500" s="116" t="s">
        <v>734</v>
      </c>
      <c r="G1500" s="116" t="s">
        <v>1276</v>
      </c>
      <c r="H1500" s="116">
        <f t="shared" si="130"/>
        <v>2</v>
      </c>
      <c r="I1500" s="116" t="s">
        <v>278</v>
      </c>
      <c r="J1500" s="116" t="s">
        <v>277</v>
      </c>
      <c r="K1500" s="116">
        <v>4</v>
      </c>
      <c r="L1500" s="116"/>
      <c r="M1500" s="116" t="s">
        <v>280</v>
      </c>
      <c r="N1500" s="116" t="s">
        <v>200</v>
      </c>
      <c r="O1500" s="116">
        <f t="shared" si="131"/>
        <v>2015</v>
      </c>
      <c r="P1500" s="116">
        <f t="shared" si="132"/>
        <v>5</v>
      </c>
    </row>
    <row r="1501" spans="1:16" x14ac:dyDescent="0.2">
      <c r="A1501" s="116" t="str">
        <f t="shared" si="133"/>
        <v>Nerissa Naidoo</v>
      </c>
      <c r="B1501" s="120">
        <v>42238</v>
      </c>
      <c r="C1501" s="116" t="s">
        <v>545</v>
      </c>
      <c r="D1501" s="116" t="s">
        <v>1457</v>
      </c>
      <c r="E1501" s="116"/>
      <c r="F1501" s="116" t="s">
        <v>313</v>
      </c>
      <c r="G1501" s="116" t="s">
        <v>1276</v>
      </c>
      <c r="H1501" s="116">
        <f t="shared" si="130"/>
        <v>3</v>
      </c>
      <c r="I1501" s="116" t="s">
        <v>278</v>
      </c>
      <c r="J1501" s="116" t="s">
        <v>277</v>
      </c>
      <c r="K1501" s="116"/>
      <c r="L1501" s="116"/>
      <c r="M1501" s="116"/>
      <c r="N1501" s="116" t="s">
        <v>200</v>
      </c>
      <c r="O1501" s="116">
        <f t="shared" si="131"/>
        <v>2015</v>
      </c>
      <c r="P1501" s="116">
        <f t="shared" si="132"/>
        <v>8</v>
      </c>
    </row>
    <row r="1502" spans="1:16" x14ac:dyDescent="0.2">
      <c r="A1502" s="116" t="str">
        <f t="shared" si="133"/>
        <v>Nerissa Naidoo</v>
      </c>
      <c r="B1502" s="117">
        <v>42434</v>
      </c>
      <c r="C1502" s="116" t="s">
        <v>524</v>
      </c>
      <c r="D1502" t="s">
        <v>1709</v>
      </c>
      <c r="F1502" t="s">
        <v>1705</v>
      </c>
      <c r="G1502" t="s">
        <v>1276</v>
      </c>
      <c r="H1502" s="116">
        <f t="shared" si="130"/>
        <v>4</v>
      </c>
      <c r="I1502" t="s">
        <v>278</v>
      </c>
      <c r="J1502" t="s">
        <v>277</v>
      </c>
      <c r="M1502" t="s">
        <v>280</v>
      </c>
      <c r="N1502" t="s">
        <v>200</v>
      </c>
      <c r="O1502" s="116">
        <f t="shared" si="131"/>
        <v>2016</v>
      </c>
      <c r="P1502" s="116">
        <f t="shared" si="132"/>
        <v>3</v>
      </c>
    </row>
    <row r="1503" spans="1:16" x14ac:dyDescent="0.2">
      <c r="A1503" s="116" t="str">
        <f t="shared" si="133"/>
        <v>Nerissa Naidoo</v>
      </c>
      <c r="B1503" s="117">
        <v>42456</v>
      </c>
      <c r="C1503" t="s">
        <v>340</v>
      </c>
      <c r="D1503" t="s">
        <v>1733</v>
      </c>
      <c r="F1503" t="s">
        <v>313</v>
      </c>
      <c r="G1503" t="s">
        <v>1276</v>
      </c>
      <c r="H1503" s="116">
        <f t="shared" si="130"/>
        <v>5</v>
      </c>
      <c r="I1503" t="s">
        <v>278</v>
      </c>
      <c r="J1503" t="s">
        <v>277</v>
      </c>
      <c r="M1503" t="s">
        <v>280</v>
      </c>
      <c r="N1503" t="s">
        <v>200</v>
      </c>
      <c r="O1503" s="116">
        <f t="shared" si="131"/>
        <v>2016</v>
      </c>
      <c r="P1503" s="116">
        <f t="shared" si="132"/>
        <v>3</v>
      </c>
    </row>
    <row r="1504" spans="1:16" x14ac:dyDescent="0.2">
      <c r="A1504" s="116" t="str">
        <f t="shared" si="133"/>
        <v>Nerissa Naidoo</v>
      </c>
      <c r="B1504" s="120">
        <v>41769</v>
      </c>
      <c r="C1504" s="116" t="s">
        <v>350</v>
      </c>
      <c r="D1504" s="116" t="s">
        <v>769</v>
      </c>
      <c r="E1504" s="116"/>
      <c r="F1504" s="116" t="s">
        <v>375</v>
      </c>
      <c r="G1504" s="116" t="s">
        <v>1277</v>
      </c>
      <c r="H1504" s="116">
        <f t="shared" si="130"/>
        <v>1</v>
      </c>
      <c r="I1504" s="116"/>
      <c r="J1504" s="116" t="s">
        <v>1249</v>
      </c>
      <c r="K1504" s="116"/>
      <c r="L1504" s="116"/>
      <c r="M1504" s="116"/>
      <c r="N1504" s="116" t="s">
        <v>317</v>
      </c>
      <c r="O1504" s="116">
        <f t="shared" si="131"/>
        <v>2014</v>
      </c>
      <c r="P1504" s="116">
        <f t="shared" si="132"/>
        <v>5</v>
      </c>
    </row>
    <row r="1505" spans="1:16" x14ac:dyDescent="0.2">
      <c r="A1505" s="116" t="str">
        <f t="shared" si="133"/>
        <v>Nerissa Naidoo</v>
      </c>
      <c r="B1505" s="120">
        <v>42147</v>
      </c>
      <c r="C1505" s="116" t="s">
        <v>537</v>
      </c>
      <c r="D1505" s="116" t="s">
        <v>556</v>
      </c>
      <c r="E1505" s="116" t="s">
        <v>312</v>
      </c>
      <c r="F1505" s="116" t="s">
        <v>539</v>
      </c>
      <c r="G1505" s="116" t="s">
        <v>1278</v>
      </c>
      <c r="H1505" s="116">
        <f t="shared" si="130"/>
        <v>1</v>
      </c>
      <c r="I1505" s="116" t="s">
        <v>278</v>
      </c>
      <c r="J1505" s="116" t="s">
        <v>277</v>
      </c>
      <c r="K1505" s="116">
        <v>4</v>
      </c>
      <c r="L1505" s="116"/>
      <c r="M1505" s="116" t="s">
        <v>280</v>
      </c>
      <c r="N1505" s="116" t="s">
        <v>200</v>
      </c>
      <c r="O1505" s="116">
        <f t="shared" si="131"/>
        <v>2015</v>
      </c>
      <c r="P1505" s="116">
        <f t="shared" si="132"/>
        <v>5</v>
      </c>
    </row>
    <row r="1506" spans="1:16" x14ac:dyDescent="0.2">
      <c r="A1506" s="116" t="str">
        <f t="shared" si="133"/>
        <v>Nerissa Naidoo</v>
      </c>
      <c r="B1506" s="120">
        <v>42161</v>
      </c>
      <c r="C1506" s="116" t="s">
        <v>541</v>
      </c>
      <c r="D1506" s="116" t="s">
        <v>1279</v>
      </c>
      <c r="E1506" s="116"/>
      <c r="F1506" s="116" t="s">
        <v>313</v>
      </c>
      <c r="G1506" s="116" t="s">
        <v>1278</v>
      </c>
      <c r="H1506" s="116">
        <f t="shared" si="130"/>
        <v>2</v>
      </c>
      <c r="I1506" s="116" t="s">
        <v>278</v>
      </c>
      <c r="J1506" s="116" t="s">
        <v>277</v>
      </c>
      <c r="K1506" s="116">
        <v>4</v>
      </c>
      <c r="L1506" s="116"/>
      <c r="M1506" s="116" t="s">
        <v>280</v>
      </c>
      <c r="N1506" s="116" t="s">
        <v>200</v>
      </c>
      <c r="O1506" s="116">
        <f t="shared" si="131"/>
        <v>2015</v>
      </c>
      <c r="P1506" s="116">
        <f t="shared" si="132"/>
        <v>6</v>
      </c>
    </row>
    <row r="1507" spans="1:16" x14ac:dyDescent="0.2">
      <c r="A1507" s="116" t="str">
        <f t="shared" si="133"/>
        <v>Nerissa Naidoo</v>
      </c>
      <c r="B1507" s="120">
        <v>41818</v>
      </c>
      <c r="C1507" s="116" t="s">
        <v>562</v>
      </c>
      <c r="D1507" s="116" t="s">
        <v>1280</v>
      </c>
      <c r="E1507" s="116" t="s">
        <v>564</v>
      </c>
      <c r="F1507" s="116" t="s">
        <v>313</v>
      </c>
      <c r="G1507" s="116" t="s">
        <v>1281</v>
      </c>
      <c r="H1507" s="116">
        <f t="shared" si="130"/>
        <v>1</v>
      </c>
      <c r="I1507" s="116" t="s">
        <v>278</v>
      </c>
      <c r="J1507" s="116" t="s">
        <v>277</v>
      </c>
      <c r="K1507" s="116">
        <v>4</v>
      </c>
      <c r="L1507" s="116"/>
      <c r="M1507" s="116" t="s">
        <v>280</v>
      </c>
      <c r="N1507" s="116" t="s">
        <v>317</v>
      </c>
      <c r="O1507" s="116">
        <f t="shared" si="131"/>
        <v>2014</v>
      </c>
      <c r="P1507" s="116">
        <f t="shared" si="132"/>
        <v>6</v>
      </c>
    </row>
    <row r="1508" spans="1:16" x14ac:dyDescent="0.2">
      <c r="A1508" s="116" t="str">
        <f t="shared" si="133"/>
        <v>Nerissa Naidoo</v>
      </c>
      <c r="B1508" s="120">
        <v>41854</v>
      </c>
      <c r="C1508" s="116" t="s">
        <v>371</v>
      </c>
      <c r="D1508" s="116" t="s">
        <v>372</v>
      </c>
      <c r="E1508" s="116"/>
      <c r="F1508" s="116" t="s">
        <v>425</v>
      </c>
      <c r="G1508" s="116" t="s">
        <v>1281</v>
      </c>
      <c r="H1508" s="116">
        <f t="shared" si="130"/>
        <v>2</v>
      </c>
      <c r="I1508" s="116"/>
      <c r="J1508" s="116" t="s">
        <v>1249</v>
      </c>
      <c r="K1508" s="116"/>
      <c r="L1508" s="116"/>
      <c r="M1508" s="116"/>
      <c r="N1508" s="116"/>
      <c r="O1508" s="116">
        <f t="shared" si="131"/>
        <v>2014</v>
      </c>
      <c r="P1508" s="116">
        <f t="shared" si="132"/>
        <v>8</v>
      </c>
    </row>
    <row r="1509" spans="1:16" x14ac:dyDescent="0.2">
      <c r="A1509" s="116" t="str">
        <f t="shared" si="133"/>
        <v>Nerissa Naidoo</v>
      </c>
      <c r="B1509" s="117">
        <v>42637</v>
      </c>
      <c r="C1509" t="s">
        <v>345</v>
      </c>
      <c r="D1509" t="s">
        <v>1551</v>
      </c>
      <c r="F1509" t="s">
        <v>313</v>
      </c>
      <c r="G1509" t="s">
        <v>2012</v>
      </c>
      <c r="H1509" s="116">
        <f t="shared" si="130"/>
        <v>1</v>
      </c>
      <c r="I1509" t="s">
        <v>278</v>
      </c>
      <c r="J1509" t="s">
        <v>277</v>
      </c>
      <c r="M1509" t="s">
        <v>280</v>
      </c>
      <c r="N1509" t="s">
        <v>200</v>
      </c>
      <c r="O1509" s="116">
        <f t="shared" si="131"/>
        <v>2016</v>
      </c>
      <c r="P1509" s="116">
        <f t="shared" si="132"/>
        <v>9</v>
      </c>
    </row>
    <row r="1510" spans="1:16" x14ac:dyDescent="0.2">
      <c r="A1510" s="116" t="str">
        <f t="shared" si="133"/>
        <v>Nerissa Naidoo</v>
      </c>
      <c r="B1510" s="117">
        <v>42665</v>
      </c>
      <c r="C1510" t="s">
        <v>361</v>
      </c>
      <c r="D1510" t="s">
        <v>1551</v>
      </c>
      <c r="F1510" t="s">
        <v>313</v>
      </c>
      <c r="G1510" t="s">
        <v>2012</v>
      </c>
      <c r="H1510" s="116">
        <f t="shared" si="130"/>
        <v>2</v>
      </c>
      <c r="I1510" t="s">
        <v>278</v>
      </c>
      <c r="J1510" t="s">
        <v>277</v>
      </c>
      <c r="M1510" t="s">
        <v>280</v>
      </c>
      <c r="N1510" t="s">
        <v>200</v>
      </c>
      <c r="O1510" s="116">
        <f t="shared" si="131"/>
        <v>2016</v>
      </c>
      <c r="P1510" s="116">
        <f t="shared" si="132"/>
        <v>10</v>
      </c>
    </row>
    <row r="1511" spans="1:16" x14ac:dyDescent="0.2">
      <c r="A1511" s="116" t="str">
        <f t="shared" si="133"/>
        <v>Nerissa Naidoo</v>
      </c>
      <c r="B1511" s="117">
        <v>42434</v>
      </c>
      <c r="C1511" s="116" t="s">
        <v>524</v>
      </c>
      <c r="D1511" t="s">
        <v>1713</v>
      </c>
      <c r="F1511" t="s">
        <v>1705</v>
      </c>
      <c r="G1511" t="s">
        <v>1720</v>
      </c>
      <c r="H1511" s="116">
        <f t="shared" si="130"/>
        <v>1</v>
      </c>
      <c r="I1511" t="s">
        <v>278</v>
      </c>
      <c r="J1511" t="s">
        <v>277</v>
      </c>
      <c r="M1511" t="s">
        <v>280</v>
      </c>
      <c r="N1511" t="s">
        <v>200</v>
      </c>
      <c r="O1511" s="116">
        <f t="shared" si="131"/>
        <v>2016</v>
      </c>
      <c r="P1511" s="116">
        <f t="shared" si="132"/>
        <v>3</v>
      </c>
    </row>
    <row r="1512" spans="1:16" x14ac:dyDescent="0.2">
      <c r="A1512" s="116" t="str">
        <f t="shared" si="133"/>
        <v>Nerissa Naidoo</v>
      </c>
      <c r="B1512" s="117">
        <v>42665</v>
      </c>
      <c r="C1512" t="s">
        <v>361</v>
      </c>
      <c r="D1512" t="s">
        <v>1813</v>
      </c>
      <c r="F1512" t="s">
        <v>313</v>
      </c>
      <c r="G1512" t="s">
        <v>2060</v>
      </c>
      <c r="H1512" s="116">
        <f t="shared" si="130"/>
        <v>1</v>
      </c>
      <c r="I1512" t="s">
        <v>278</v>
      </c>
      <c r="J1512" t="s">
        <v>277</v>
      </c>
      <c r="M1512" t="s">
        <v>280</v>
      </c>
      <c r="N1512" t="s">
        <v>200</v>
      </c>
      <c r="O1512" s="116">
        <f t="shared" si="131"/>
        <v>2016</v>
      </c>
      <c r="P1512" s="116">
        <f t="shared" si="132"/>
        <v>10</v>
      </c>
    </row>
    <row r="1513" spans="1:16" x14ac:dyDescent="0.2">
      <c r="A1513" s="116" t="str">
        <f t="shared" si="133"/>
        <v>Nerissa Naidoo</v>
      </c>
      <c r="B1513" s="120">
        <v>41524</v>
      </c>
      <c r="C1513" s="116" t="s">
        <v>490</v>
      </c>
      <c r="D1513" s="116" t="s">
        <v>1024</v>
      </c>
      <c r="E1513" s="116"/>
      <c r="F1513" s="116" t="s">
        <v>313</v>
      </c>
      <c r="G1513" s="116" t="s">
        <v>1282</v>
      </c>
      <c r="H1513" s="116">
        <f t="shared" si="130"/>
        <v>1</v>
      </c>
      <c r="I1513" s="116" t="s">
        <v>278</v>
      </c>
      <c r="J1513" s="116" t="s">
        <v>277</v>
      </c>
      <c r="K1513" s="116"/>
      <c r="L1513" s="116"/>
      <c r="M1513" s="116"/>
      <c r="N1513" s="116" t="s">
        <v>317</v>
      </c>
      <c r="O1513" s="116">
        <f t="shared" si="131"/>
        <v>2013</v>
      </c>
      <c r="P1513" s="116">
        <f t="shared" si="132"/>
        <v>9</v>
      </c>
    </row>
    <row r="1514" spans="1:16" x14ac:dyDescent="0.2">
      <c r="A1514" s="116" t="str">
        <f t="shared" si="133"/>
        <v>Nerissa Naidoo</v>
      </c>
      <c r="B1514" s="120">
        <v>41741</v>
      </c>
      <c r="C1514" s="116" t="s">
        <v>367</v>
      </c>
      <c r="D1514" s="116" t="s">
        <v>433</v>
      </c>
      <c r="E1514" s="116" t="s">
        <v>369</v>
      </c>
      <c r="F1514" s="116" t="s">
        <v>370</v>
      </c>
      <c r="G1514" s="116" t="s">
        <v>1282</v>
      </c>
      <c r="H1514" s="116">
        <f t="shared" si="130"/>
        <v>2</v>
      </c>
      <c r="I1514" s="116" t="s">
        <v>278</v>
      </c>
      <c r="J1514" s="116" t="s">
        <v>277</v>
      </c>
      <c r="K1514" s="116">
        <v>4</v>
      </c>
      <c r="L1514" s="116"/>
      <c r="M1514" s="116" t="s">
        <v>280</v>
      </c>
      <c r="N1514" s="116" t="s">
        <v>317</v>
      </c>
      <c r="O1514" s="116">
        <f t="shared" si="131"/>
        <v>2014</v>
      </c>
      <c r="P1514" s="116">
        <f t="shared" si="132"/>
        <v>4</v>
      </c>
    </row>
    <row r="1515" spans="1:16" x14ac:dyDescent="0.2">
      <c r="A1515" s="116" t="str">
        <f t="shared" si="133"/>
        <v>Nerissa Naidoo</v>
      </c>
      <c r="B1515" s="120">
        <v>41741</v>
      </c>
      <c r="C1515" s="116" t="s">
        <v>367</v>
      </c>
      <c r="D1515" s="116" t="s">
        <v>433</v>
      </c>
      <c r="E1515" s="116" t="s">
        <v>721</v>
      </c>
      <c r="F1515" s="116" t="s">
        <v>722</v>
      </c>
      <c r="G1515" s="116" t="s">
        <v>1282</v>
      </c>
      <c r="H1515" s="116">
        <f t="shared" si="130"/>
        <v>3</v>
      </c>
      <c r="I1515" s="116" t="s">
        <v>278</v>
      </c>
      <c r="J1515" s="116" t="s">
        <v>277</v>
      </c>
      <c r="K1515" s="116">
        <v>4</v>
      </c>
      <c r="L1515" s="116"/>
      <c r="M1515" s="116" t="s">
        <v>280</v>
      </c>
      <c r="N1515" s="116" t="s">
        <v>317</v>
      </c>
      <c r="O1515" s="116">
        <f t="shared" si="131"/>
        <v>2014</v>
      </c>
      <c r="P1515" s="116">
        <f t="shared" si="132"/>
        <v>4</v>
      </c>
    </row>
    <row r="1516" spans="1:16" x14ac:dyDescent="0.2">
      <c r="A1516" s="116" t="str">
        <f t="shared" si="133"/>
        <v>Nerissa Naidoo</v>
      </c>
      <c r="B1516" s="120">
        <v>41769</v>
      </c>
      <c r="C1516" s="116" t="s">
        <v>350</v>
      </c>
      <c r="D1516" s="116" t="s">
        <v>351</v>
      </c>
      <c r="E1516" s="116"/>
      <c r="F1516" s="116" t="s">
        <v>435</v>
      </c>
      <c r="G1516" s="116" t="s">
        <v>1282</v>
      </c>
      <c r="H1516" s="116">
        <f t="shared" si="130"/>
        <v>4</v>
      </c>
      <c r="I1516" s="116"/>
      <c r="J1516" s="116" t="s">
        <v>1249</v>
      </c>
      <c r="K1516" s="116"/>
      <c r="L1516" s="116"/>
      <c r="M1516" s="116"/>
      <c r="N1516" s="116" t="s">
        <v>317</v>
      </c>
      <c r="O1516" s="116">
        <f t="shared" si="131"/>
        <v>2014</v>
      </c>
      <c r="P1516" s="116">
        <f t="shared" si="132"/>
        <v>5</v>
      </c>
    </row>
    <row r="1517" spans="1:16" x14ac:dyDescent="0.2">
      <c r="A1517" s="116" t="str">
        <f t="shared" si="133"/>
        <v>Nerissa Naidoo</v>
      </c>
      <c r="B1517" s="120">
        <v>41769</v>
      </c>
      <c r="C1517" s="116" t="s">
        <v>350</v>
      </c>
      <c r="D1517" s="116" t="s">
        <v>351</v>
      </c>
      <c r="E1517" s="116"/>
      <c r="F1517" s="116" t="s">
        <v>352</v>
      </c>
      <c r="G1517" s="116" t="s">
        <v>1282</v>
      </c>
      <c r="H1517" s="116">
        <f t="shared" si="130"/>
        <v>5</v>
      </c>
      <c r="I1517" s="116"/>
      <c r="J1517" s="116" t="s">
        <v>1249</v>
      </c>
      <c r="K1517" s="116"/>
      <c r="L1517" s="116"/>
      <c r="M1517" s="116"/>
      <c r="N1517" s="116" t="s">
        <v>317</v>
      </c>
      <c r="O1517" s="116">
        <f t="shared" si="131"/>
        <v>2014</v>
      </c>
      <c r="P1517" s="116">
        <f t="shared" si="132"/>
        <v>5</v>
      </c>
    </row>
    <row r="1518" spans="1:16" x14ac:dyDescent="0.2">
      <c r="A1518" s="116" t="str">
        <f t="shared" si="133"/>
        <v>Nerissa Naidoo</v>
      </c>
      <c r="B1518" s="120">
        <v>41783</v>
      </c>
      <c r="C1518" s="116" t="s">
        <v>450</v>
      </c>
      <c r="D1518" s="116" t="s">
        <v>762</v>
      </c>
      <c r="E1518" s="116"/>
      <c r="F1518" s="116" t="s">
        <v>343</v>
      </c>
      <c r="G1518" s="116" t="s">
        <v>1282</v>
      </c>
      <c r="H1518" s="116">
        <f t="shared" si="130"/>
        <v>6</v>
      </c>
      <c r="I1518" s="116"/>
      <c r="J1518" s="116" t="s">
        <v>1249</v>
      </c>
      <c r="K1518" s="116"/>
      <c r="L1518" s="116"/>
      <c r="M1518" s="116"/>
      <c r="N1518" s="116" t="s">
        <v>317</v>
      </c>
      <c r="O1518" s="116">
        <f t="shared" si="131"/>
        <v>2014</v>
      </c>
      <c r="P1518" s="116">
        <f t="shared" si="132"/>
        <v>5</v>
      </c>
    </row>
    <row r="1519" spans="1:16" x14ac:dyDescent="0.2">
      <c r="A1519" s="116" t="str">
        <f t="shared" si="133"/>
        <v>Nerissa Naidoo</v>
      </c>
      <c r="B1519" s="120">
        <v>41482</v>
      </c>
      <c r="C1519" s="116" t="s">
        <v>399</v>
      </c>
      <c r="D1519" s="116" t="s">
        <v>395</v>
      </c>
      <c r="E1519" s="116" t="s">
        <v>401</v>
      </c>
      <c r="F1519" s="116" t="s">
        <v>313</v>
      </c>
      <c r="G1519" s="116" t="s">
        <v>1283</v>
      </c>
      <c r="H1519" s="116">
        <f t="shared" si="130"/>
        <v>1</v>
      </c>
      <c r="I1519" s="116" t="s">
        <v>278</v>
      </c>
      <c r="J1519" s="116" t="s">
        <v>277</v>
      </c>
      <c r="K1519" s="116">
        <v>3</v>
      </c>
      <c r="L1519" s="116"/>
      <c r="M1519" s="116" t="s">
        <v>280</v>
      </c>
      <c r="N1519" s="116" t="s">
        <v>317</v>
      </c>
      <c r="O1519" s="116">
        <f t="shared" si="131"/>
        <v>2013</v>
      </c>
      <c r="P1519" s="116">
        <f t="shared" si="132"/>
        <v>7</v>
      </c>
    </row>
    <row r="1520" spans="1:16" x14ac:dyDescent="0.2">
      <c r="A1520" s="116" t="str">
        <f t="shared" si="133"/>
        <v>Nerissa Naidoo</v>
      </c>
      <c r="B1520" s="120">
        <v>41734</v>
      </c>
      <c r="C1520" s="116" t="s">
        <v>326</v>
      </c>
      <c r="D1520" s="116" t="s">
        <v>623</v>
      </c>
      <c r="E1520" s="116" t="s">
        <v>312</v>
      </c>
      <c r="F1520" s="116" t="s">
        <v>329</v>
      </c>
      <c r="G1520" s="116" t="s">
        <v>1283</v>
      </c>
      <c r="H1520" s="116">
        <f t="shared" si="130"/>
        <v>2</v>
      </c>
      <c r="I1520" s="116" t="s">
        <v>278</v>
      </c>
      <c r="J1520" s="116" t="s">
        <v>277</v>
      </c>
      <c r="K1520" s="116">
        <v>4</v>
      </c>
      <c r="L1520" s="116"/>
      <c r="M1520" s="116" t="s">
        <v>280</v>
      </c>
      <c r="N1520" s="116" t="s">
        <v>317</v>
      </c>
      <c r="O1520" s="116">
        <f t="shared" si="131"/>
        <v>2014</v>
      </c>
      <c r="P1520" s="116">
        <f t="shared" si="132"/>
        <v>4</v>
      </c>
    </row>
    <row r="1521" spans="1:16" x14ac:dyDescent="0.2">
      <c r="A1521" s="116" t="str">
        <f t="shared" si="133"/>
        <v>Nerissa Naidoo</v>
      </c>
      <c r="B1521" s="120">
        <v>41741</v>
      </c>
      <c r="C1521" s="116" t="s">
        <v>367</v>
      </c>
      <c r="D1521" s="116" t="s">
        <v>433</v>
      </c>
      <c r="E1521" s="116" t="s">
        <v>369</v>
      </c>
      <c r="F1521" s="116" t="s">
        <v>370</v>
      </c>
      <c r="G1521" s="116" t="s">
        <v>1283</v>
      </c>
      <c r="H1521" s="116">
        <f t="shared" si="130"/>
        <v>3</v>
      </c>
      <c r="I1521" s="116" t="s">
        <v>278</v>
      </c>
      <c r="J1521" s="116" t="s">
        <v>277</v>
      </c>
      <c r="K1521" s="116">
        <v>4</v>
      </c>
      <c r="L1521" s="116"/>
      <c r="M1521" s="116" t="s">
        <v>280</v>
      </c>
      <c r="N1521" s="116" t="s">
        <v>317</v>
      </c>
      <c r="O1521" s="116">
        <f t="shared" si="131"/>
        <v>2014</v>
      </c>
      <c r="P1521" s="116">
        <f t="shared" si="132"/>
        <v>4</v>
      </c>
    </row>
    <row r="1522" spans="1:16" x14ac:dyDescent="0.2">
      <c r="A1522" s="116" t="str">
        <f t="shared" si="133"/>
        <v>Nerissa Naidoo</v>
      </c>
      <c r="B1522" s="120">
        <v>41776</v>
      </c>
      <c r="C1522" s="116" t="s">
        <v>426</v>
      </c>
      <c r="D1522" s="116" t="s">
        <v>546</v>
      </c>
      <c r="E1522" s="116"/>
      <c r="F1522" s="116" t="s">
        <v>313</v>
      </c>
      <c r="G1522" s="116" t="s">
        <v>1283</v>
      </c>
      <c r="H1522" s="116">
        <f t="shared" si="130"/>
        <v>4</v>
      </c>
      <c r="I1522" s="116"/>
      <c r="J1522" s="116" t="s">
        <v>1249</v>
      </c>
      <c r="K1522" s="116"/>
      <c r="L1522" s="116"/>
      <c r="M1522" s="116"/>
      <c r="N1522" s="116" t="s">
        <v>317</v>
      </c>
      <c r="O1522" s="116">
        <f t="shared" si="131"/>
        <v>2014</v>
      </c>
      <c r="P1522" s="116">
        <f t="shared" si="132"/>
        <v>5</v>
      </c>
    </row>
    <row r="1523" spans="1:16" x14ac:dyDescent="0.2">
      <c r="A1523" s="116" t="str">
        <f t="shared" ref="A1523:A1543" si="134">IF(I1523="",TRIM(J1523),CONCATENATE(TRIM(J1523)," ",TRIM(I1523)))</f>
        <v>Nerissa Naidoo</v>
      </c>
      <c r="B1523" s="120">
        <v>41825</v>
      </c>
      <c r="C1523" s="116" t="s">
        <v>320</v>
      </c>
      <c r="D1523" s="116" t="s">
        <v>395</v>
      </c>
      <c r="E1523" s="116" t="s">
        <v>312</v>
      </c>
      <c r="F1523" s="116" t="s">
        <v>313</v>
      </c>
      <c r="G1523" s="116" t="s">
        <v>1283</v>
      </c>
      <c r="H1523" s="116">
        <f t="shared" si="130"/>
        <v>5</v>
      </c>
      <c r="I1523" s="116" t="s">
        <v>278</v>
      </c>
      <c r="J1523" s="116" t="s">
        <v>277</v>
      </c>
      <c r="K1523" s="116">
        <v>4</v>
      </c>
      <c r="L1523" s="116"/>
      <c r="M1523" s="116" t="s">
        <v>280</v>
      </c>
      <c r="N1523" s="116" t="s">
        <v>317</v>
      </c>
      <c r="O1523" s="116">
        <f t="shared" si="131"/>
        <v>2014</v>
      </c>
      <c r="P1523" s="116">
        <f t="shared" si="132"/>
        <v>7</v>
      </c>
    </row>
    <row r="1524" spans="1:16" x14ac:dyDescent="0.2">
      <c r="A1524" s="116" t="str">
        <f t="shared" si="134"/>
        <v>Nerissa Naidoo</v>
      </c>
      <c r="B1524" s="120">
        <v>41839</v>
      </c>
      <c r="C1524" s="116" t="s">
        <v>692</v>
      </c>
      <c r="D1524" s="116" t="s">
        <v>737</v>
      </c>
      <c r="E1524" s="116"/>
      <c r="F1524" s="116" t="s">
        <v>313</v>
      </c>
      <c r="G1524" s="116" t="s">
        <v>1283</v>
      </c>
      <c r="H1524" s="116">
        <f t="shared" si="130"/>
        <v>6</v>
      </c>
      <c r="I1524" s="116" t="s">
        <v>278</v>
      </c>
      <c r="J1524" s="116" t="s">
        <v>1284</v>
      </c>
      <c r="K1524" s="116"/>
      <c r="L1524" s="116"/>
      <c r="M1524" s="116"/>
      <c r="N1524" s="116"/>
      <c r="O1524" s="116">
        <f t="shared" si="131"/>
        <v>2014</v>
      </c>
      <c r="P1524" s="116">
        <f t="shared" si="132"/>
        <v>7</v>
      </c>
    </row>
    <row r="1525" spans="1:16" x14ac:dyDescent="0.2">
      <c r="A1525" s="116" t="str">
        <f t="shared" si="134"/>
        <v>Nerissa Naidoo</v>
      </c>
      <c r="B1525" s="120">
        <v>41854</v>
      </c>
      <c r="C1525" s="116" t="s">
        <v>371</v>
      </c>
      <c r="D1525" s="116" t="s">
        <v>377</v>
      </c>
      <c r="E1525" s="116"/>
      <c r="F1525" s="116" t="s">
        <v>373</v>
      </c>
      <c r="G1525" s="116" t="s">
        <v>1283</v>
      </c>
      <c r="H1525" s="116">
        <f t="shared" si="130"/>
        <v>7</v>
      </c>
      <c r="I1525" s="116"/>
      <c r="J1525" s="116" t="s">
        <v>97</v>
      </c>
      <c r="K1525" s="116"/>
      <c r="L1525" s="116"/>
      <c r="M1525" s="116"/>
      <c r="N1525" s="116"/>
      <c r="O1525" s="116">
        <f t="shared" si="131"/>
        <v>2014</v>
      </c>
      <c r="P1525" s="116">
        <f t="shared" si="132"/>
        <v>8</v>
      </c>
    </row>
    <row r="1526" spans="1:16" x14ac:dyDescent="0.2">
      <c r="A1526" s="116" t="str">
        <f t="shared" si="134"/>
        <v>Nerissa Naidoo</v>
      </c>
      <c r="B1526" s="117">
        <v>42574</v>
      </c>
      <c r="C1526" t="s">
        <v>562</v>
      </c>
      <c r="D1526" t="s">
        <v>1914</v>
      </c>
      <c r="E1526" t="s">
        <v>312</v>
      </c>
      <c r="F1526" t="s">
        <v>313</v>
      </c>
      <c r="G1526" t="s">
        <v>1931</v>
      </c>
      <c r="H1526" s="116">
        <f t="shared" si="130"/>
        <v>1</v>
      </c>
      <c r="I1526" t="s">
        <v>278</v>
      </c>
      <c r="J1526" t="s">
        <v>277</v>
      </c>
      <c r="M1526" t="s">
        <v>280</v>
      </c>
      <c r="N1526" t="s">
        <v>200</v>
      </c>
      <c r="O1526" s="116">
        <f t="shared" si="131"/>
        <v>2016</v>
      </c>
      <c r="P1526" s="116">
        <f t="shared" si="132"/>
        <v>7</v>
      </c>
    </row>
    <row r="1527" spans="1:16" x14ac:dyDescent="0.2">
      <c r="A1527" s="116" t="str">
        <f t="shared" si="134"/>
        <v>Nerissa Naidoo</v>
      </c>
      <c r="B1527" s="117">
        <v>42623</v>
      </c>
      <c r="C1527" t="s">
        <v>1969</v>
      </c>
      <c r="D1527" t="s">
        <v>1982</v>
      </c>
      <c r="F1527" t="s">
        <v>1971</v>
      </c>
      <c r="G1527" t="s">
        <v>1931</v>
      </c>
      <c r="H1527" s="116">
        <f t="shared" si="130"/>
        <v>2</v>
      </c>
      <c r="I1527" t="s">
        <v>278</v>
      </c>
      <c r="J1527" t="s">
        <v>277</v>
      </c>
      <c r="M1527" t="s">
        <v>280</v>
      </c>
      <c r="N1527" t="s">
        <v>200</v>
      </c>
      <c r="O1527" s="116">
        <f t="shared" si="131"/>
        <v>2016</v>
      </c>
      <c r="P1527" s="116">
        <f t="shared" si="132"/>
        <v>9</v>
      </c>
    </row>
    <row r="1528" spans="1:16" x14ac:dyDescent="0.2">
      <c r="A1528" s="116" t="str">
        <f t="shared" si="134"/>
        <v>Nerissa Naidoo</v>
      </c>
      <c r="B1528" s="120">
        <v>41818</v>
      </c>
      <c r="C1528" s="116" t="s">
        <v>562</v>
      </c>
      <c r="D1528" s="116" t="s">
        <v>636</v>
      </c>
      <c r="E1528" s="116" t="s">
        <v>564</v>
      </c>
      <c r="F1528" s="116" t="s">
        <v>313</v>
      </c>
      <c r="G1528" s="116" t="s">
        <v>1285</v>
      </c>
      <c r="H1528" s="116">
        <f t="shared" si="130"/>
        <v>1</v>
      </c>
      <c r="I1528" s="116" t="s">
        <v>278</v>
      </c>
      <c r="J1528" s="116" t="s">
        <v>277</v>
      </c>
      <c r="K1528" s="116">
        <v>4</v>
      </c>
      <c r="L1528" s="116"/>
      <c r="M1528" s="116" t="s">
        <v>280</v>
      </c>
      <c r="N1528" s="116" t="s">
        <v>317</v>
      </c>
      <c r="O1528" s="116">
        <f t="shared" si="131"/>
        <v>2014</v>
      </c>
      <c r="P1528" s="116">
        <f t="shared" si="132"/>
        <v>6</v>
      </c>
    </row>
    <row r="1529" spans="1:16" x14ac:dyDescent="0.2">
      <c r="A1529" s="116" t="str">
        <f t="shared" si="134"/>
        <v>Nerissa Naidoo</v>
      </c>
      <c r="B1529" s="120">
        <v>41839</v>
      </c>
      <c r="C1529" s="116" t="s">
        <v>692</v>
      </c>
      <c r="D1529" s="116" t="s">
        <v>706</v>
      </c>
      <c r="E1529" s="116"/>
      <c r="F1529" s="116" t="s">
        <v>313</v>
      </c>
      <c r="G1529" s="116" t="s">
        <v>1285</v>
      </c>
      <c r="H1529" s="116">
        <f t="shared" si="130"/>
        <v>2</v>
      </c>
      <c r="I1529" s="116" t="s">
        <v>278</v>
      </c>
      <c r="J1529" s="116" t="s">
        <v>1284</v>
      </c>
      <c r="K1529" s="116"/>
      <c r="L1529" s="116"/>
      <c r="M1529" s="116"/>
      <c r="N1529" s="116"/>
      <c r="O1529" s="116">
        <f t="shared" si="131"/>
        <v>2014</v>
      </c>
      <c r="P1529" s="116">
        <f t="shared" si="132"/>
        <v>7</v>
      </c>
    </row>
    <row r="1530" spans="1:16" x14ac:dyDescent="0.2">
      <c r="A1530" s="116" t="str">
        <f t="shared" si="134"/>
        <v>Nerissa Naidoo</v>
      </c>
      <c r="B1530" s="120">
        <v>41916</v>
      </c>
      <c r="C1530" s="116" t="s">
        <v>535</v>
      </c>
      <c r="D1530" s="116" t="s">
        <v>660</v>
      </c>
      <c r="E1530" s="116"/>
      <c r="F1530" s="116" t="s">
        <v>313</v>
      </c>
      <c r="G1530" s="116" t="s">
        <v>1285</v>
      </c>
      <c r="H1530" s="116">
        <f t="shared" si="130"/>
        <v>3</v>
      </c>
      <c r="I1530" s="116" t="s">
        <v>278</v>
      </c>
      <c r="J1530" s="116" t="s">
        <v>277</v>
      </c>
      <c r="K1530" s="116"/>
      <c r="L1530" s="116"/>
      <c r="M1530" s="116" t="s">
        <v>280</v>
      </c>
      <c r="N1530" s="116" t="s">
        <v>317</v>
      </c>
      <c r="O1530" s="116">
        <f t="shared" si="131"/>
        <v>2014</v>
      </c>
      <c r="P1530" s="116">
        <f t="shared" si="132"/>
        <v>10</v>
      </c>
    </row>
    <row r="1531" spans="1:16" x14ac:dyDescent="0.2">
      <c r="A1531" s="116" t="str">
        <f t="shared" si="134"/>
        <v>Nerissa Naidoo</v>
      </c>
      <c r="B1531" s="120">
        <v>41699</v>
      </c>
      <c r="C1531" s="116" t="s">
        <v>703</v>
      </c>
      <c r="D1531" s="116" t="s">
        <v>704</v>
      </c>
      <c r="E1531" s="116" t="s">
        <v>583</v>
      </c>
      <c r="F1531" s="116" t="s">
        <v>313</v>
      </c>
      <c r="G1531" s="116" t="s">
        <v>1286</v>
      </c>
      <c r="H1531" s="116">
        <f t="shared" si="130"/>
        <v>1</v>
      </c>
      <c r="I1531" s="116" t="s">
        <v>278</v>
      </c>
      <c r="J1531" s="116" t="s">
        <v>277</v>
      </c>
      <c r="K1531" s="116"/>
      <c r="L1531" s="116"/>
      <c r="M1531" s="116" t="s">
        <v>280</v>
      </c>
      <c r="N1531" s="116" t="s">
        <v>317</v>
      </c>
      <c r="O1531" s="116">
        <f t="shared" si="131"/>
        <v>2014</v>
      </c>
      <c r="P1531" s="116">
        <f t="shared" si="132"/>
        <v>3</v>
      </c>
    </row>
    <row r="1532" spans="1:16" x14ac:dyDescent="0.2">
      <c r="A1532" s="116" t="str">
        <f t="shared" si="134"/>
        <v>Nerissa Naidoo</v>
      </c>
      <c r="B1532" s="120">
        <v>41846</v>
      </c>
      <c r="C1532" s="116" t="s">
        <v>549</v>
      </c>
      <c r="D1532" s="116" t="s">
        <v>823</v>
      </c>
      <c r="E1532" s="116"/>
      <c r="F1532" s="116" t="s">
        <v>313</v>
      </c>
      <c r="G1532" s="116" t="s">
        <v>1287</v>
      </c>
      <c r="H1532" s="116">
        <f t="shared" si="130"/>
        <v>1</v>
      </c>
      <c r="I1532" s="116" t="s">
        <v>278</v>
      </c>
      <c r="J1532" s="116" t="s">
        <v>277</v>
      </c>
      <c r="K1532" s="116"/>
      <c r="L1532" s="116"/>
      <c r="M1532" s="116" t="s">
        <v>280</v>
      </c>
      <c r="N1532" s="116" t="s">
        <v>317</v>
      </c>
      <c r="O1532" s="116">
        <f t="shared" si="131"/>
        <v>2014</v>
      </c>
      <c r="P1532" s="116">
        <f t="shared" si="132"/>
        <v>7</v>
      </c>
    </row>
    <row r="1533" spans="1:16" x14ac:dyDescent="0.2">
      <c r="A1533" s="116" t="str">
        <f t="shared" si="134"/>
        <v>Nerissa Naidoo</v>
      </c>
      <c r="B1533" s="120">
        <v>41867</v>
      </c>
      <c r="C1533" s="116" t="s">
        <v>545</v>
      </c>
      <c r="D1533" s="116" t="s">
        <v>1013</v>
      </c>
      <c r="E1533" s="116"/>
      <c r="F1533" s="116" t="s">
        <v>313</v>
      </c>
      <c r="G1533" s="116" t="s">
        <v>1287</v>
      </c>
      <c r="H1533" s="116">
        <f t="shared" si="130"/>
        <v>2</v>
      </c>
      <c r="I1533" s="116" t="s">
        <v>278</v>
      </c>
      <c r="J1533" s="116" t="s">
        <v>277</v>
      </c>
      <c r="K1533" s="116"/>
      <c r="L1533" s="116"/>
      <c r="M1533" s="116"/>
      <c r="N1533" s="116" t="s">
        <v>317</v>
      </c>
      <c r="O1533" s="116">
        <f t="shared" si="131"/>
        <v>2014</v>
      </c>
      <c r="P1533" s="116">
        <f t="shared" si="132"/>
        <v>8</v>
      </c>
    </row>
    <row r="1534" spans="1:16" x14ac:dyDescent="0.2">
      <c r="A1534" s="116" t="str">
        <f t="shared" si="134"/>
        <v>Nerissa Naidoo</v>
      </c>
      <c r="B1534" s="120">
        <v>41916</v>
      </c>
      <c r="C1534" s="116" t="s">
        <v>535</v>
      </c>
      <c r="D1534" s="116" t="s">
        <v>614</v>
      </c>
      <c r="E1534" s="116"/>
      <c r="F1534" s="116" t="s">
        <v>313</v>
      </c>
      <c r="G1534" s="116" t="s">
        <v>1287</v>
      </c>
      <c r="H1534" s="116">
        <f t="shared" si="130"/>
        <v>3</v>
      </c>
      <c r="I1534" s="116" t="s">
        <v>278</v>
      </c>
      <c r="J1534" s="116" t="s">
        <v>277</v>
      </c>
      <c r="K1534" s="116"/>
      <c r="L1534" s="116"/>
      <c r="M1534" s="116" t="s">
        <v>280</v>
      </c>
      <c r="N1534" s="116" t="s">
        <v>317</v>
      </c>
      <c r="O1534" s="116">
        <f t="shared" si="131"/>
        <v>2014</v>
      </c>
      <c r="P1534" s="116">
        <f t="shared" si="132"/>
        <v>10</v>
      </c>
    </row>
    <row r="1535" spans="1:16" x14ac:dyDescent="0.2">
      <c r="A1535" s="116" t="str">
        <f t="shared" si="134"/>
        <v>Nerissa Naidoo</v>
      </c>
      <c r="B1535" s="120">
        <v>41923</v>
      </c>
      <c r="C1535" s="116" t="s">
        <v>687</v>
      </c>
      <c r="D1535" s="116" t="s">
        <v>986</v>
      </c>
      <c r="E1535" s="116" t="s">
        <v>312</v>
      </c>
      <c r="F1535" s="116" t="s">
        <v>313</v>
      </c>
      <c r="G1535" s="116" t="s">
        <v>1287</v>
      </c>
      <c r="H1535" s="116">
        <f t="shared" si="130"/>
        <v>4</v>
      </c>
      <c r="I1535" s="116" t="s">
        <v>278</v>
      </c>
      <c r="J1535" s="116" t="s">
        <v>277</v>
      </c>
      <c r="K1535" s="116">
        <v>4</v>
      </c>
      <c r="L1535" s="116"/>
      <c r="M1535" s="116" t="s">
        <v>280</v>
      </c>
      <c r="N1535" s="116" t="s">
        <v>317</v>
      </c>
      <c r="O1535" s="116">
        <f t="shared" si="131"/>
        <v>2014</v>
      </c>
      <c r="P1535" s="116">
        <f t="shared" si="132"/>
        <v>10</v>
      </c>
    </row>
    <row r="1536" spans="1:16" x14ac:dyDescent="0.2">
      <c r="A1536" s="116" t="str">
        <f t="shared" si="134"/>
        <v>Nerissa Naidoo</v>
      </c>
      <c r="B1536" s="120">
        <v>41825</v>
      </c>
      <c r="C1536" s="116" t="s">
        <v>320</v>
      </c>
      <c r="D1536" s="116" t="s">
        <v>499</v>
      </c>
      <c r="E1536" s="116" t="s">
        <v>312</v>
      </c>
      <c r="F1536" s="116" t="s">
        <v>313</v>
      </c>
      <c r="G1536" s="116" t="s">
        <v>1288</v>
      </c>
      <c r="H1536" s="116">
        <f t="shared" si="130"/>
        <v>1</v>
      </c>
      <c r="I1536" s="116" t="s">
        <v>278</v>
      </c>
      <c r="J1536" s="116" t="s">
        <v>277</v>
      </c>
      <c r="K1536" s="116">
        <v>4</v>
      </c>
      <c r="L1536" s="116"/>
      <c r="M1536" s="116" t="s">
        <v>280</v>
      </c>
      <c r="N1536" s="116" t="s">
        <v>317</v>
      </c>
      <c r="O1536" s="116">
        <f t="shared" si="131"/>
        <v>2014</v>
      </c>
      <c r="P1536" s="116">
        <f t="shared" si="132"/>
        <v>7</v>
      </c>
    </row>
    <row r="1537" spans="1:16" x14ac:dyDescent="0.2">
      <c r="A1537" s="116" t="str">
        <f t="shared" si="134"/>
        <v>Nerissa Naidoo</v>
      </c>
      <c r="B1537" s="120">
        <v>41846</v>
      </c>
      <c r="C1537" s="116" t="s">
        <v>549</v>
      </c>
      <c r="D1537" s="116" t="s">
        <v>958</v>
      </c>
      <c r="E1537" s="116"/>
      <c r="F1537" s="116" t="s">
        <v>313</v>
      </c>
      <c r="G1537" s="116" t="s">
        <v>1288</v>
      </c>
      <c r="H1537" s="116">
        <f t="shared" si="130"/>
        <v>2</v>
      </c>
      <c r="I1537" s="116" t="s">
        <v>278</v>
      </c>
      <c r="J1537" s="116" t="s">
        <v>277</v>
      </c>
      <c r="K1537" s="116"/>
      <c r="L1537" s="116"/>
      <c r="M1537" s="116" t="s">
        <v>280</v>
      </c>
      <c r="N1537" s="116" t="s">
        <v>317</v>
      </c>
      <c r="O1537" s="116">
        <f t="shared" si="131"/>
        <v>2014</v>
      </c>
      <c r="P1537" s="116">
        <f t="shared" si="132"/>
        <v>7</v>
      </c>
    </row>
    <row r="1538" spans="1:16" x14ac:dyDescent="0.2">
      <c r="A1538" s="116" t="str">
        <f t="shared" si="134"/>
        <v>Nerissa Naidoo</v>
      </c>
      <c r="B1538" s="120">
        <v>41854</v>
      </c>
      <c r="C1538" s="116" t="s">
        <v>371</v>
      </c>
      <c r="D1538" s="116" t="s">
        <v>377</v>
      </c>
      <c r="E1538" s="116"/>
      <c r="F1538" s="116" t="s">
        <v>475</v>
      </c>
      <c r="G1538" s="116" t="s">
        <v>1288</v>
      </c>
      <c r="H1538" s="116">
        <f t="shared" ref="H1538:H1601" si="135">IF(TRIM(G1538)=TRIM(G1537),H1537+1,1)</f>
        <v>3</v>
      </c>
      <c r="I1538" s="116"/>
      <c r="J1538" s="116" t="s">
        <v>97</v>
      </c>
      <c r="K1538" s="116"/>
      <c r="L1538" s="116"/>
      <c r="M1538" s="116"/>
      <c r="N1538" s="116"/>
      <c r="O1538" s="116">
        <f t="shared" ref="O1538:O1601" si="136">YEAR(B1538)</f>
        <v>2014</v>
      </c>
      <c r="P1538" s="116">
        <f t="shared" ref="P1538:P1601" si="137">MONTH(B1538)</f>
        <v>8</v>
      </c>
    </row>
    <row r="1539" spans="1:16" x14ac:dyDescent="0.2">
      <c r="A1539" s="116" t="str">
        <f t="shared" si="134"/>
        <v>Nerissa Naidoo</v>
      </c>
      <c r="B1539" s="120">
        <v>41854</v>
      </c>
      <c r="C1539" s="116" t="s">
        <v>371</v>
      </c>
      <c r="D1539" s="116" t="s">
        <v>377</v>
      </c>
      <c r="E1539" s="116"/>
      <c r="F1539" s="116" t="s">
        <v>373</v>
      </c>
      <c r="G1539" s="116" t="s">
        <v>1288</v>
      </c>
      <c r="H1539" s="116">
        <f t="shared" si="135"/>
        <v>4</v>
      </c>
      <c r="I1539" s="116"/>
      <c r="J1539" s="116" t="s">
        <v>97</v>
      </c>
      <c r="K1539" s="116"/>
      <c r="L1539" s="116"/>
      <c r="M1539" s="116"/>
      <c r="N1539" s="116"/>
      <c r="O1539" s="116">
        <f t="shared" si="136"/>
        <v>2014</v>
      </c>
      <c r="P1539" s="116">
        <f t="shared" si="137"/>
        <v>8</v>
      </c>
    </row>
    <row r="1540" spans="1:16" x14ac:dyDescent="0.2">
      <c r="A1540" s="116" t="str">
        <f t="shared" si="134"/>
        <v>Nerissa Naidoo</v>
      </c>
      <c r="B1540" s="120">
        <v>41854</v>
      </c>
      <c r="C1540" s="116" t="s">
        <v>371</v>
      </c>
      <c r="D1540" s="116" t="s">
        <v>377</v>
      </c>
      <c r="E1540" s="116"/>
      <c r="F1540" s="116" t="s">
        <v>425</v>
      </c>
      <c r="G1540" s="116" t="s">
        <v>1288</v>
      </c>
      <c r="H1540" s="116">
        <f t="shared" si="135"/>
        <v>5</v>
      </c>
      <c r="I1540" s="116"/>
      <c r="J1540" s="116" t="s">
        <v>97</v>
      </c>
      <c r="K1540" s="116"/>
      <c r="L1540" s="116"/>
      <c r="M1540" s="116"/>
      <c r="N1540" s="116"/>
      <c r="O1540" s="116">
        <f t="shared" si="136"/>
        <v>2014</v>
      </c>
      <c r="P1540" s="116">
        <f t="shared" si="137"/>
        <v>8</v>
      </c>
    </row>
    <row r="1541" spans="1:16" x14ac:dyDescent="0.2">
      <c r="A1541" s="116" t="str">
        <f t="shared" si="134"/>
        <v>Nerissa Naidoo</v>
      </c>
      <c r="B1541" s="120">
        <v>41860</v>
      </c>
      <c r="C1541" s="116" t="s">
        <v>476</v>
      </c>
      <c r="D1541" s="116" t="s">
        <v>503</v>
      </c>
      <c r="E1541" s="116"/>
      <c r="F1541" s="116" t="s">
        <v>313</v>
      </c>
      <c r="G1541" s="116" t="s">
        <v>1288</v>
      </c>
      <c r="H1541" s="116">
        <f t="shared" si="135"/>
        <v>6</v>
      </c>
      <c r="I1541" s="116" t="s">
        <v>278</v>
      </c>
      <c r="J1541" s="116" t="s">
        <v>277</v>
      </c>
      <c r="K1541" s="116"/>
      <c r="L1541" s="116"/>
      <c r="M1541" s="116"/>
      <c r="N1541" s="116"/>
      <c r="O1541" s="116">
        <f t="shared" si="136"/>
        <v>2014</v>
      </c>
      <c r="P1541" s="116">
        <f t="shared" si="137"/>
        <v>8</v>
      </c>
    </row>
    <row r="1542" spans="1:16" x14ac:dyDescent="0.2">
      <c r="A1542" s="116" t="str">
        <f t="shared" si="134"/>
        <v>Nerissa Naidoo</v>
      </c>
      <c r="B1542" s="120">
        <v>41867</v>
      </c>
      <c r="C1542" s="116" t="s">
        <v>545</v>
      </c>
      <c r="D1542" s="116" t="s">
        <v>662</v>
      </c>
      <c r="E1542" s="116"/>
      <c r="F1542" s="116" t="s">
        <v>313</v>
      </c>
      <c r="G1542" s="116" t="s">
        <v>1288</v>
      </c>
      <c r="H1542" s="116">
        <f t="shared" si="135"/>
        <v>7</v>
      </c>
      <c r="I1542" s="116" t="s">
        <v>278</v>
      </c>
      <c r="J1542" s="116" t="s">
        <v>277</v>
      </c>
      <c r="K1542" s="116"/>
      <c r="L1542" s="116"/>
      <c r="M1542" s="116"/>
      <c r="N1542" s="116" t="s">
        <v>317</v>
      </c>
      <c r="O1542" s="116">
        <f t="shared" si="136"/>
        <v>2014</v>
      </c>
      <c r="P1542" s="116">
        <f t="shared" si="137"/>
        <v>8</v>
      </c>
    </row>
    <row r="1543" spans="1:16" x14ac:dyDescent="0.2">
      <c r="A1543" s="116" t="str">
        <f t="shared" si="134"/>
        <v>Nerissa Naidoo</v>
      </c>
      <c r="B1543" s="117">
        <v>42273</v>
      </c>
      <c r="C1543" t="s">
        <v>476</v>
      </c>
      <c r="D1543" t="s">
        <v>1590</v>
      </c>
      <c r="F1543" t="s">
        <v>446</v>
      </c>
      <c r="G1543" t="s">
        <v>1591</v>
      </c>
      <c r="H1543" s="116">
        <f t="shared" si="135"/>
        <v>1</v>
      </c>
      <c r="I1543" t="s">
        <v>278</v>
      </c>
      <c r="J1543" t="s">
        <v>277</v>
      </c>
      <c r="M1543" t="s">
        <v>280</v>
      </c>
      <c r="N1543" t="s">
        <v>200</v>
      </c>
      <c r="O1543" s="116">
        <f t="shared" si="136"/>
        <v>2015</v>
      </c>
      <c r="P1543" s="116">
        <f t="shared" si="137"/>
        <v>9</v>
      </c>
    </row>
    <row r="1544" spans="1:16" x14ac:dyDescent="0.2">
      <c r="A1544" t="s">
        <v>1249</v>
      </c>
      <c r="B1544" s="117">
        <v>42497</v>
      </c>
      <c r="C1544" t="s">
        <v>1746</v>
      </c>
      <c r="D1544" t="s">
        <v>1790</v>
      </c>
      <c r="F1544" t="s">
        <v>313</v>
      </c>
      <c r="G1544" t="s">
        <v>1591</v>
      </c>
      <c r="H1544" s="116">
        <f t="shared" si="135"/>
        <v>2</v>
      </c>
      <c r="N1544" t="s">
        <v>200</v>
      </c>
      <c r="O1544" s="116">
        <f t="shared" si="136"/>
        <v>2016</v>
      </c>
      <c r="P1544" s="116">
        <f t="shared" si="137"/>
        <v>5</v>
      </c>
    </row>
    <row r="1545" spans="1:16" x14ac:dyDescent="0.2">
      <c r="A1545" s="116" t="str">
        <f t="shared" ref="A1545:A1569" si="138">IF(I1545="",TRIM(J1545),CONCATENATE(TRIM(J1545)," ",TRIM(I1545)))</f>
        <v>Nerissa Naidoo</v>
      </c>
      <c r="B1545" s="117">
        <v>42539</v>
      </c>
      <c r="C1545" t="s">
        <v>1919</v>
      </c>
      <c r="D1545" t="s">
        <v>1932</v>
      </c>
      <c r="F1545" t="s">
        <v>343</v>
      </c>
      <c r="G1545" t="s">
        <v>1591</v>
      </c>
      <c r="H1545" s="116">
        <f t="shared" si="135"/>
        <v>3</v>
      </c>
      <c r="I1545" t="s">
        <v>278</v>
      </c>
      <c r="J1545" t="s">
        <v>277</v>
      </c>
      <c r="M1545" t="s">
        <v>280</v>
      </c>
      <c r="N1545" t="s">
        <v>200</v>
      </c>
      <c r="O1545" s="116">
        <f t="shared" si="136"/>
        <v>2016</v>
      </c>
      <c r="P1545" s="116">
        <f t="shared" si="137"/>
        <v>6</v>
      </c>
    </row>
    <row r="1546" spans="1:16" x14ac:dyDescent="0.2">
      <c r="A1546" s="116" t="str">
        <f t="shared" si="138"/>
        <v>Nerissa Naidoo</v>
      </c>
      <c r="B1546" s="117">
        <v>42560</v>
      </c>
      <c r="C1546" t="s">
        <v>1857</v>
      </c>
      <c r="D1546" t="s">
        <v>1862</v>
      </c>
      <c r="F1546" t="s">
        <v>313</v>
      </c>
      <c r="G1546" t="s">
        <v>1591</v>
      </c>
      <c r="H1546" s="116">
        <f t="shared" si="135"/>
        <v>4</v>
      </c>
      <c r="I1546" t="s">
        <v>278</v>
      </c>
      <c r="J1546" t="s">
        <v>277</v>
      </c>
      <c r="N1546" t="s">
        <v>200</v>
      </c>
      <c r="O1546" s="116">
        <f t="shared" si="136"/>
        <v>2016</v>
      </c>
      <c r="P1546" s="116">
        <f t="shared" si="137"/>
        <v>7</v>
      </c>
    </row>
    <row r="1547" spans="1:16" x14ac:dyDescent="0.2">
      <c r="A1547" s="116" t="str">
        <f t="shared" si="138"/>
        <v>Nerissa Naidoo</v>
      </c>
      <c r="B1547" s="120">
        <v>41818</v>
      </c>
      <c r="C1547" s="116" t="s">
        <v>562</v>
      </c>
      <c r="D1547" s="116" t="s">
        <v>533</v>
      </c>
      <c r="E1547" s="116" t="s">
        <v>564</v>
      </c>
      <c r="F1547" s="116" t="s">
        <v>313</v>
      </c>
      <c r="G1547" s="116" t="s">
        <v>1289</v>
      </c>
      <c r="H1547" s="116">
        <f t="shared" si="135"/>
        <v>1</v>
      </c>
      <c r="I1547" s="116" t="s">
        <v>278</v>
      </c>
      <c r="J1547" s="116" t="s">
        <v>277</v>
      </c>
      <c r="K1547" s="116">
        <v>4</v>
      </c>
      <c r="L1547" s="116"/>
      <c r="M1547" s="116" t="s">
        <v>280</v>
      </c>
      <c r="N1547" s="116" t="s">
        <v>317</v>
      </c>
      <c r="O1547" s="116">
        <f t="shared" si="136"/>
        <v>2014</v>
      </c>
      <c r="P1547" s="116">
        <f t="shared" si="137"/>
        <v>6</v>
      </c>
    </row>
    <row r="1548" spans="1:16" x14ac:dyDescent="0.2">
      <c r="A1548" s="116" t="str">
        <f t="shared" si="138"/>
        <v>Nerissa Naidoo</v>
      </c>
      <c r="B1548" s="117">
        <v>42420</v>
      </c>
      <c r="C1548" t="s">
        <v>410</v>
      </c>
      <c r="D1548" t="s">
        <v>940</v>
      </c>
      <c r="F1548" t="s">
        <v>313</v>
      </c>
      <c r="G1548" t="s">
        <v>1289</v>
      </c>
      <c r="H1548" s="116">
        <f t="shared" si="135"/>
        <v>2</v>
      </c>
      <c r="I1548" t="s">
        <v>278</v>
      </c>
      <c r="J1548" t="s">
        <v>277</v>
      </c>
      <c r="M1548" t="s">
        <v>280</v>
      </c>
      <c r="N1548" t="s">
        <v>200</v>
      </c>
      <c r="O1548" s="116">
        <f t="shared" si="136"/>
        <v>2016</v>
      </c>
      <c r="P1548" s="116">
        <f t="shared" si="137"/>
        <v>2</v>
      </c>
    </row>
    <row r="1549" spans="1:16" x14ac:dyDescent="0.2">
      <c r="A1549" s="116" t="str">
        <f t="shared" si="138"/>
        <v>Nerissa Naidoo</v>
      </c>
      <c r="B1549" s="117">
        <v>42546</v>
      </c>
      <c r="C1549" t="s">
        <v>1866</v>
      </c>
      <c r="D1549" t="s">
        <v>368</v>
      </c>
      <c r="F1549" t="s">
        <v>313</v>
      </c>
      <c r="G1549" t="s">
        <v>1289</v>
      </c>
      <c r="H1549" s="116">
        <f t="shared" si="135"/>
        <v>3</v>
      </c>
      <c r="I1549" t="s">
        <v>278</v>
      </c>
      <c r="J1549" t="s">
        <v>277</v>
      </c>
      <c r="M1549" t="s">
        <v>280</v>
      </c>
      <c r="N1549" t="s">
        <v>200</v>
      </c>
      <c r="O1549" s="116">
        <f t="shared" si="136"/>
        <v>2016</v>
      </c>
      <c r="P1549" s="116">
        <f t="shared" si="137"/>
        <v>6</v>
      </c>
    </row>
    <row r="1550" spans="1:16" x14ac:dyDescent="0.2">
      <c r="A1550" s="116" t="str">
        <f t="shared" si="138"/>
        <v>Nerissa Naidoo</v>
      </c>
      <c r="B1550" s="117">
        <v>42259</v>
      </c>
      <c r="C1550" t="s">
        <v>520</v>
      </c>
      <c r="D1550" s="118" t="s">
        <v>1554</v>
      </c>
      <c r="E1550" s="118"/>
      <c r="F1550" s="118" t="s">
        <v>313</v>
      </c>
      <c r="G1550" s="118" t="s">
        <v>1592</v>
      </c>
      <c r="H1550" s="116">
        <f t="shared" si="135"/>
        <v>1</v>
      </c>
      <c r="I1550" s="118" t="s">
        <v>278</v>
      </c>
      <c r="J1550" s="118" t="s">
        <v>277</v>
      </c>
      <c r="K1550" s="118"/>
      <c r="L1550" s="118"/>
      <c r="M1550" s="118"/>
      <c r="N1550" s="118" t="s">
        <v>200</v>
      </c>
      <c r="O1550" s="116">
        <f t="shared" si="136"/>
        <v>2015</v>
      </c>
      <c r="P1550" s="116">
        <f t="shared" si="137"/>
        <v>9</v>
      </c>
    </row>
    <row r="1551" spans="1:16" x14ac:dyDescent="0.2">
      <c r="A1551" s="116" t="str">
        <f t="shared" si="138"/>
        <v>Nerissa Naidoo</v>
      </c>
      <c r="B1551" s="117">
        <v>42315</v>
      </c>
      <c r="C1551" t="s">
        <v>336</v>
      </c>
      <c r="D1551" t="s">
        <v>1643</v>
      </c>
      <c r="F1551" t="s">
        <v>313</v>
      </c>
      <c r="G1551" t="s">
        <v>1592</v>
      </c>
      <c r="H1551" s="116">
        <f t="shared" si="135"/>
        <v>2</v>
      </c>
      <c r="I1551" t="s">
        <v>278</v>
      </c>
      <c r="J1551" t="s">
        <v>277</v>
      </c>
      <c r="M1551" t="s">
        <v>280</v>
      </c>
      <c r="N1551" t="s">
        <v>200</v>
      </c>
      <c r="O1551" s="116">
        <f t="shared" si="136"/>
        <v>2015</v>
      </c>
      <c r="P1551" s="116">
        <f t="shared" si="137"/>
        <v>11</v>
      </c>
    </row>
    <row r="1552" spans="1:16" x14ac:dyDescent="0.2">
      <c r="A1552" s="116" t="str">
        <f t="shared" si="138"/>
        <v>Nerissa Naidoo</v>
      </c>
      <c r="B1552" s="120">
        <v>42154</v>
      </c>
      <c r="C1552" s="116" t="s">
        <v>439</v>
      </c>
      <c r="D1552" s="116" t="s">
        <v>732</v>
      </c>
      <c r="E1552" s="116" t="s">
        <v>733</v>
      </c>
      <c r="F1552" s="116" t="s">
        <v>734</v>
      </c>
      <c r="G1552" s="116" t="s">
        <v>287</v>
      </c>
      <c r="H1552" s="116">
        <f t="shared" si="135"/>
        <v>1</v>
      </c>
      <c r="I1552" s="116" t="s">
        <v>278</v>
      </c>
      <c r="J1552" s="116" t="s">
        <v>277</v>
      </c>
      <c r="K1552" s="116">
        <v>4</v>
      </c>
      <c r="L1552" s="116"/>
      <c r="M1552" s="116" t="s">
        <v>280</v>
      </c>
      <c r="N1552" s="116" t="s">
        <v>200</v>
      </c>
      <c r="O1552" s="116">
        <f t="shared" si="136"/>
        <v>2015</v>
      </c>
      <c r="P1552" s="116">
        <f t="shared" si="137"/>
        <v>5</v>
      </c>
    </row>
    <row r="1553" spans="1:16" x14ac:dyDescent="0.2">
      <c r="A1553" s="116" t="str">
        <f t="shared" si="138"/>
        <v>Nerissa Naidoo</v>
      </c>
      <c r="B1553" s="120">
        <v>42154</v>
      </c>
      <c r="C1553" s="116" t="s">
        <v>439</v>
      </c>
      <c r="D1553" s="116" t="s">
        <v>732</v>
      </c>
      <c r="E1553" s="116" t="s">
        <v>441</v>
      </c>
      <c r="F1553" s="116" t="s">
        <v>442</v>
      </c>
      <c r="G1553" s="116" t="s">
        <v>287</v>
      </c>
      <c r="H1553" s="116">
        <f t="shared" si="135"/>
        <v>2</v>
      </c>
      <c r="I1553" s="116" t="s">
        <v>278</v>
      </c>
      <c r="J1553" s="116" t="s">
        <v>277</v>
      </c>
      <c r="K1553" s="116">
        <v>4</v>
      </c>
      <c r="L1553" s="116"/>
      <c r="M1553" s="116" t="s">
        <v>280</v>
      </c>
      <c r="N1553" s="116" t="s">
        <v>200</v>
      </c>
      <c r="O1553" s="116">
        <f t="shared" si="136"/>
        <v>2015</v>
      </c>
      <c r="P1553" s="116">
        <f t="shared" si="137"/>
        <v>5</v>
      </c>
    </row>
    <row r="1554" spans="1:16" x14ac:dyDescent="0.2">
      <c r="A1554" s="116" t="str">
        <f t="shared" si="138"/>
        <v>Nerissa Naidoo</v>
      </c>
      <c r="B1554" s="120">
        <v>42161</v>
      </c>
      <c r="C1554" s="116" t="s">
        <v>541</v>
      </c>
      <c r="D1554" s="116" t="s">
        <v>1279</v>
      </c>
      <c r="E1554" s="116"/>
      <c r="F1554" s="116" t="s">
        <v>313</v>
      </c>
      <c r="G1554" s="116" t="s">
        <v>287</v>
      </c>
      <c r="H1554" s="116">
        <f t="shared" si="135"/>
        <v>3</v>
      </c>
      <c r="I1554" s="116" t="s">
        <v>278</v>
      </c>
      <c r="J1554" s="116" t="s">
        <v>277</v>
      </c>
      <c r="K1554" s="116">
        <v>4</v>
      </c>
      <c r="L1554" s="116"/>
      <c r="M1554" s="116" t="s">
        <v>280</v>
      </c>
      <c r="N1554" s="116" t="s">
        <v>200</v>
      </c>
      <c r="O1554" s="116">
        <f t="shared" si="136"/>
        <v>2015</v>
      </c>
      <c r="P1554" s="116">
        <f t="shared" si="137"/>
        <v>6</v>
      </c>
    </row>
    <row r="1555" spans="1:16" x14ac:dyDescent="0.2">
      <c r="A1555" s="116" t="str">
        <f t="shared" si="138"/>
        <v>Nerissa Naidoo</v>
      </c>
      <c r="B1555" s="117">
        <v>42469</v>
      </c>
      <c r="C1555" t="s">
        <v>1753</v>
      </c>
      <c r="D1555" t="s">
        <v>368</v>
      </c>
      <c r="F1555" t="s">
        <v>1461</v>
      </c>
      <c r="G1555" t="s">
        <v>287</v>
      </c>
      <c r="H1555" s="116">
        <f t="shared" si="135"/>
        <v>4</v>
      </c>
      <c r="I1555" t="s">
        <v>278</v>
      </c>
      <c r="J1555" t="s">
        <v>277</v>
      </c>
      <c r="M1555" t="s">
        <v>280</v>
      </c>
      <c r="N1555" t="s">
        <v>200</v>
      </c>
      <c r="O1555" s="116">
        <f t="shared" si="136"/>
        <v>2016</v>
      </c>
      <c r="P1555" s="116">
        <f t="shared" si="137"/>
        <v>4</v>
      </c>
    </row>
    <row r="1556" spans="1:16" x14ac:dyDescent="0.2">
      <c r="A1556" s="116" t="str">
        <f t="shared" si="138"/>
        <v>Nerissa Naidoo</v>
      </c>
      <c r="B1556" s="117">
        <v>42476</v>
      </c>
      <c r="C1556" t="s">
        <v>1749</v>
      </c>
      <c r="D1556" t="s">
        <v>1782</v>
      </c>
      <c r="F1556" t="s">
        <v>343</v>
      </c>
      <c r="G1556" t="s">
        <v>287</v>
      </c>
      <c r="H1556" s="116">
        <f t="shared" si="135"/>
        <v>5</v>
      </c>
      <c r="I1556" t="s">
        <v>278</v>
      </c>
      <c r="J1556" t="s">
        <v>277</v>
      </c>
      <c r="N1556" t="s">
        <v>200</v>
      </c>
      <c r="O1556" s="116">
        <f t="shared" si="136"/>
        <v>2016</v>
      </c>
      <c r="P1556" s="116">
        <f t="shared" si="137"/>
        <v>4</v>
      </c>
    </row>
    <row r="1557" spans="1:16" x14ac:dyDescent="0.2">
      <c r="A1557" s="116" t="str">
        <f t="shared" si="138"/>
        <v>Nerissa Naidoo</v>
      </c>
      <c r="B1557" s="117">
        <v>42273</v>
      </c>
      <c r="C1557" t="s">
        <v>476</v>
      </c>
      <c r="D1557" t="s">
        <v>1565</v>
      </c>
      <c r="F1557" t="s">
        <v>446</v>
      </c>
      <c r="G1557" t="s">
        <v>1593</v>
      </c>
      <c r="H1557" s="116">
        <f t="shared" si="135"/>
        <v>1</v>
      </c>
      <c r="I1557" t="s">
        <v>278</v>
      </c>
      <c r="J1557" t="s">
        <v>277</v>
      </c>
      <c r="M1557" t="s">
        <v>280</v>
      </c>
      <c r="N1557" t="s">
        <v>200</v>
      </c>
      <c r="O1557" s="116">
        <f t="shared" si="136"/>
        <v>2015</v>
      </c>
      <c r="P1557" s="116">
        <f t="shared" si="137"/>
        <v>9</v>
      </c>
    </row>
    <row r="1558" spans="1:16" x14ac:dyDescent="0.2">
      <c r="A1558" s="116" t="str">
        <f t="shared" si="138"/>
        <v>Nerissa Naidoo</v>
      </c>
      <c r="B1558" s="117">
        <v>42287</v>
      </c>
      <c r="C1558" t="s">
        <v>1605</v>
      </c>
      <c r="D1558" t="s">
        <v>1624</v>
      </c>
      <c r="F1558" t="s">
        <v>313</v>
      </c>
      <c r="G1558" t="s">
        <v>1593</v>
      </c>
      <c r="H1558" s="116">
        <f t="shared" si="135"/>
        <v>2</v>
      </c>
      <c r="I1558" t="s">
        <v>278</v>
      </c>
      <c r="J1558" t="s">
        <v>277</v>
      </c>
      <c r="N1558" t="s">
        <v>200</v>
      </c>
      <c r="O1558" s="116">
        <f t="shared" si="136"/>
        <v>2015</v>
      </c>
      <c r="P1558" s="116">
        <f t="shared" si="137"/>
        <v>10</v>
      </c>
    </row>
    <row r="1559" spans="1:16" x14ac:dyDescent="0.2">
      <c r="A1559" s="116" t="str">
        <f t="shared" si="138"/>
        <v>Nerissa Naidoo</v>
      </c>
      <c r="B1559" s="117">
        <v>42315</v>
      </c>
      <c r="C1559" t="s">
        <v>336</v>
      </c>
      <c r="D1559" t="s">
        <v>746</v>
      </c>
      <c r="F1559" t="s">
        <v>313</v>
      </c>
      <c r="G1559" t="s">
        <v>1593</v>
      </c>
      <c r="H1559" s="116">
        <f t="shared" si="135"/>
        <v>3</v>
      </c>
      <c r="I1559" t="s">
        <v>278</v>
      </c>
      <c r="J1559" t="s">
        <v>277</v>
      </c>
      <c r="M1559" t="s">
        <v>280</v>
      </c>
      <c r="N1559" t="s">
        <v>200</v>
      </c>
      <c r="O1559" s="116">
        <f t="shared" si="136"/>
        <v>2015</v>
      </c>
      <c r="P1559" s="116">
        <f t="shared" si="137"/>
        <v>11</v>
      </c>
    </row>
    <row r="1560" spans="1:16" x14ac:dyDescent="0.2">
      <c r="A1560" s="116" t="str">
        <f t="shared" si="138"/>
        <v>Nerissa Naidoo</v>
      </c>
      <c r="B1560" s="120">
        <v>41930</v>
      </c>
      <c r="C1560" s="116" t="s">
        <v>541</v>
      </c>
      <c r="D1560" s="116" t="s">
        <v>577</v>
      </c>
      <c r="E1560" s="116" t="s">
        <v>312</v>
      </c>
      <c r="F1560" s="116" t="s">
        <v>313</v>
      </c>
      <c r="G1560" s="116" t="s">
        <v>1290</v>
      </c>
      <c r="H1560" s="116">
        <f t="shared" si="135"/>
        <v>1</v>
      </c>
      <c r="I1560" s="116" t="s">
        <v>278</v>
      </c>
      <c r="J1560" s="116" t="s">
        <v>277</v>
      </c>
      <c r="K1560" s="116">
        <v>4</v>
      </c>
      <c r="L1560" s="116" t="s">
        <v>349</v>
      </c>
      <c r="M1560" s="116" t="s">
        <v>280</v>
      </c>
      <c r="N1560" s="116" t="s">
        <v>317</v>
      </c>
      <c r="O1560" s="116">
        <f t="shared" si="136"/>
        <v>2014</v>
      </c>
      <c r="P1560" s="116">
        <f t="shared" si="137"/>
        <v>10</v>
      </c>
    </row>
    <row r="1561" spans="1:16" x14ac:dyDescent="0.2">
      <c r="A1561" s="116" t="str">
        <f t="shared" si="138"/>
        <v>Nerissa Naidoo</v>
      </c>
      <c r="B1561" s="120">
        <v>41944</v>
      </c>
      <c r="C1561" s="116" t="s">
        <v>310</v>
      </c>
      <c r="D1561" s="116" t="s">
        <v>579</v>
      </c>
      <c r="E1561" s="116" t="s">
        <v>528</v>
      </c>
      <c r="F1561" s="116" t="s">
        <v>529</v>
      </c>
      <c r="G1561" s="116" t="s">
        <v>1290</v>
      </c>
      <c r="H1561" s="116">
        <f t="shared" si="135"/>
        <v>2</v>
      </c>
      <c r="I1561" s="116" t="s">
        <v>278</v>
      </c>
      <c r="J1561" s="116" t="s">
        <v>277</v>
      </c>
      <c r="K1561" s="116">
        <v>4</v>
      </c>
      <c r="L1561" s="116"/>
      <c r="M1561" s="116" t="s">
        <v>280</v>
      </c>
      <c r="N1561" s="116" t="s">
        <v>317</v>
      </c>
      <c r="O1561" s="116">
        <f t="shared" si="136"/>
        <v>2014</v>
      </c>
      <c r="P1561" s="116">
        <f t="shared" si="137"/>
        <v>11</v>
      </c>
    </row>
    <row r="1562" spans="1:16" x14ac:dyDescent="0.2">
      <c r="A1562" s="116" t="str">
        <f t="shared" si="138"/>
        <v>Nerissa Naidoo</v>
      </c>
      <c r="B1562" s="120">
        <v>41972</v>
      </c>
      <c r="C1562" s="116" t="s">
        <v>336</v>
      </c>
      <c r="D1562" s="116" t="s">
        <v>636</v>
      </c>
      <c r="E1562" s="116" t="s">
        <v>338</v>
      </c>
      <c r="F1562" s="116" t="s">
        <v>313</v>
      </c>
      <c r="G1562" s="116" t="s">
        <v>1290</v>
      </c>
      <c r="H1562" s="116">
        <f t="shared" si="135"/>
        <v>3</v>
      </c>
      <c r="I1562" s="116" t="s">
        <v>278</v>
      </c>
      <c r="J1562" s="116" t="s">
        <v>277</v>
      </c>
      <c r="K1562" s="116">
        <v>4</v>
      </c>
      <c r="L1562" s="116"/>
      <c r="M1562" s="116" t="s">
        <v>280</v>
      </c>
      <c r="N1562" s="116" t="s">
        <v>317</v>
      </c>
      <c r="O1562" s="116">
        <f t="shared" si="136"/>
        <v>2014</v>
      </c>
      <c r="P1562" s="116">
        <f t="shared" si="137"/>
        <v>11</v>
      </c>
    </row>
    <row r="1563" spans="1:16" x14ac:dyDescent="0.2">
      <c r="A1563" s="116" t="str">
        <f t="shared" si="138"/>
        <v>Nerissa Naidoo</v>
      </c>
      <c r="B1563" s="120">
        <v>42238</v>
      </c>
      <c r="C1563" s="116" t="s">
        <v>545</v>
      </c>
      <c r="D1563" s="116" t="s">
        <v>1481</v>
      </c>
      <c r="E1563" s="116"/>
      <c r="F1563" s="116" t="s">
        <v>313</v>
      </c>
      <c r="G1563" s="116" t="s">
        <v>1290</v>
      </c>
      <c r="H1563" s="116">
        <f t="shared" si="135"/>
        <v>4</v>
      </c>
      <c r="I1563" s="116" t="s">
        <v>278</v>
      </c>
      <c r="J1563" s="116" t="s">
        <v>277</v>
      </c>
      <c r="K1563" s="116"/>
      <c r="L1563" s="116"/>
      <c r="M1563" s="116"/>
      <c r="N1563" s="116" t="s">
        <v>200</v>
      </c>
      <c r="O1563" s="116">
        <f t="shared" si="136"/>
        <v>2015</v>
      </c>
      <c r="P1563" s="116">
        <f t="shared" si="137"/>
        <v>8</v>
      </c>
    </row>
    <row r="1564" spans="1:16" x14ac:dyDescent="0.2">
      <c r="A1564" s="116" t="str">
        <f t="shared" si="138"/>
        <v>Nerissa Naidoo</v>
      </c>
      <c r="B1564" s="120">
        <v>41755</v>
      </c>
      <c r="C1564" s="116" t="s">
        <v>572</v>
      </c>
      <c r="D1564" s="116" t="s">
        <v>573</v>
      </c>
      <c r="E1564" s="116"/>
      <c r="F1564" s="116" t="s">
        <v>574</v>
      </c>
      <c r="G1564" s="116" t="s">
        <v>1291</v>
      </c>
      <c r="H1564" s="116">
        <f t="shared" si="135"/>
        <v>1</v>
      </c>
      <c r="I1564" s="116"/>
      <c r="J1564" s="116" t="s">
        <v>1249</v>
      </c>
      <c r="K1564" s="116"/>
      <c r="L1564" s="116"/>
      <c r="M1564" s="116"/>
      <c r="N1564" s="116" t="s">
        <v>1253</v>
      </c>
      <c r="O1564" s="116">
        <f t="shared" si="136"/>
        <v>2014</v>
      </c>
      <c r="P1564" s="116">
        <f t="shared" si="137"/>
        <v>4</v>
      </c>
    </row>
    <row r="1565" spans="1:16" x14ac:dyDescent="0.2">
      <c r="A1565" s="116" t="str">
        <f t="shared" si="138"/>
        <v>Nerissa Naidoo</v>
      </c>
      <c r="B1565" s="120">
        <v>41916</v>
      </c>
      <c r="C1565" s="116" t="s">
        <v>535</v>
      </c>
      <c r="D1565" s="116" t="s">
        <v>660</v>
      </c>
      <c r="E1565" s="116"/>
      <c r="F1565" s="116" t="s">
        <v>313</v>
      </c>
      <c r="G1565" s="116" t="s">
        <v>1292</v>
      </c>
      <c r="H1565" s="116">
        <f t="shared" si="135"/>
        <v>1</v>
      </c>
      <c r="I1565" s="116" t="s">
        <v>278</v>
      </c>
      <c r="J1565" s="116" t="s">
        <v>277</v>
      </c>
      <c r="K1565" s="116"/>
      <c r="L1565" s="116"/>
      <c r="M1565" s="116" t="s">
        <v>280</v>
      </c>
      <c r="N1565" s="116" t="s">
        <v>317</v>
      </c>
      <c r="O1565" s="116">
        <f t="shared" si="136"/>
        <v>2014</v>
      </c>
      <c r="P1565" s="116">
        <f t="shared" si="137"/>
        <v>10</v>
      </c>
    </row>
    <row r="1566" spans="1:16" x14ac:dyDescent="0.2">
      <c r="A1566" s="116" t="str">
        <f t="shared" si="138"/>
        <v>Nerissa Naidoo</v>
      </c>
      <c r="B1566" s="120">
        <v>41972</v>
      </c>
      <c r="C1566" s="116" t="s">
        <v>336</v>
      </c>
      <c r="D1566" s="116" t="s">
        <v>1293</v>
      </c>
      <c r="E1566" s="116" t="s">
        <v>363</v>
      </c>
      <c r="F1566" s="116" t="s">
        <v>364</v>
      </c>
      <c r="G1566" s="116" t="s">
        <v>1292</v>
      </c>
      <c r="H1566" s="116">
        <f t="shared" si="135"/>
        <v>2</v>
      </c>
      <c r="I1566" s="116" t="s">
        <v>278</v>
      </c>
      <c r="J1566" s="116" t="s">
        <v>277</v>
      </c>
      <c r="K1566" s="116">
        <v>4</v>
      </c>
      <c r="L1566" s="116"/>
      <c r="M1566" s="116" t="s">
        <v>280</v>
      </c>
      <c r="N1566" s="116" t="s">
        <v>317</v>
      </c>
      <c r="O1566" s="116">
        <f t="shared" si="136"/>
        <v>2014</v>
      </c>
      <c r="P1566" s="116">
        <f t="shared" si="137"/>
        <v>11</v>
      </c>
    </row>
    <row r="1567" spans="1:16" x14ac:dyDescent="0.2">
      <c r="A1567" s="116" t="str">
        <f t="shared" si="138"/>
        <v>Nerissa Naidoo</v>
      </c>
      <c r="B1567" s="120">
        <v>42175</v>
      </c>
      <c r="C1567" s="116" t="s">
        <v>562</v>
      </c>
      <c r="D1567" s="116" t="s">
        <v>1448</v>
      </c>
      <c r="E1567" s="116" t="s">
        <v>363</v>
      </c>
      <c r="F1567" s="116" t="s">
        <v>364</v>
      </c>
      <c r="G1567" s="116" t="s">
        <v>1292</v>
      </c>
      <c r="H1567" s="116">
        <f t="shared" si="135"/>
        <v>3</v>
      </c>
      <c r="I1567" s="116" t="s">
        <v>278</v>
      </c>
      <c r="J1567" s="116" t="s">
        <v>277</v>
      </c>
      <c r="K1567" s="116">
        <v>4</v>
      </c>
      <c r="L1567" s="116"/>
      <c r="M1567" s="116" t="s">
        <v>280</v>
      </c>
      <c r="N1567" s="116" t="s">
        <v>200</v>
      </c>
      <c r="O1567" s="116">
        <f t="shared" si="136"/>
        <v>2015</v>
      </c>
      <c r="P1567" s="116">
        <f t="shared" si="137"/>
        <v>6</v>
      </c>
    </row>
    <row r="1568" spans="1:16" x14ac:dyDescent="0.2">
      <c r="A1568" s="116" t="str">
        <f t="shared" si="138"/>
        <v>Nerissa Naidoo</v>
      </c>
      <c r="B1568" s="117">
        <v>42387</v>
      </c>
      <c r="C1568" t="s">
        <v>532</v>
      </c>
      <c r="D1568" t="s">
        <v>1663</v>
      </c>
      <c r="F1568" t="s">
        <v>313</v>
      </c>
      <c r="G1568" t="s">
        <v>1697</v>
      </c>
      <c r="H1568" s="116">
        <f t="shared" si="135"/>
        <v>4</v>
      </c>
      <c r="I1568" t="s">
        <v>278</v>
      </c>
      <c r="J1568" t="s">
        <v>277</v>
      </c>
      <c r="O1568" s="116">
        <f t="shared" si="136"/>
        <v>2016</v>
      </c>
      <c r="P1568" s="116">
        <f t="shared" si="137"/>
        <v>1</v>
      </c>
    </row>
    <row r="1569" spans="1:16" x14ac:dyDescent="0.2">
      <c r="A1569" s="116" t="str">
        <f t="shared" si="138"/>
        <v>Nerissa Naidoo</v>
      </c>
      <c r="B1569" s="117">
        <v>42456</v>
      </c>
      <c r="C1569" t="s">
        <v>340</v>
      </c>
      <c r="D1569" t="s">
        <v>1730</v>
      </c>
      <c r="F1569" t="s">
        <v>313</v>
      </c>
      <c r="G1569" t="s">
        <v>1292</v>
      </c>
      <c r="H1569" s="116">
        <f t="shared" si="135"/>
        <v>5</v>
      </c>
      <c r="I1569" t="s">
        <v>278</v>
      </c>
      <c r="J1569" t="s">
        <v>277</v>
      </c>
      <c r="M1569" t="s">
        <v>280</v>
      </c>
      <c r="N1569" t="s">
        <v>200</v>
      </c>
      <c r="O1569" s="116">
        <f t="shared" si="136"/>
        <v>2016</v>
      </c>
      <c r="P1569" s="116">
        <f t="shared" si="137"/>
        <v>3</v>
      </c>
    </row>
    <row r="1570" spans="1:16" x14ac:dyDescent="0.2">
      <c r="A1570" t="s">
        <v>1249</v>
      </c>
      <c r="B1570" s="117">
        <v>42627</v>
      </c>
      <c r="C1570" t="s">
        <v>1983</v>
      </c>
      <c r="D1570" t="s">
        <v>1992</v>
      </c>
      <c r="F1570" t="s">
        <v>1996</v>
      </c>
      <c r="G1570" t="s">
        <v>2013</v>
      </c>
      <c r="H1570" s="116">
        <f t="shared" si="135"/>
        <v>1</v>
      </c>
      <c r="O1570" s="116">
        <f t="shared" si="136"/>
        <v>2016</v>
      </c>
      <c r="P1570" s="116">
        <f t="shared" si="137"/>
        <v>9</v>
      </c>
    </row>
    <row r="1571" spans="1:16" x14ac:dyDescent="0.2">
      <c r="A1571" t="s">
        <v>1249</v>
      </c>
      <c r="B1571" s="117">
        <v>42627</v>
      </c>
      <c r="C1571" t="s">
        <v>1983</v>
      </c>
      <c r="D1571" t="s">
        <v>1992</v>
      </c>
      <c r="F1571" t="s">
        <v>1986</v>
      </c>
      <c r="G1571" t="s">
        <v>2013</v>
      </c>
      <c r="H1571" s="116">
        <f t="shared" si="135"/>
        <v>2</v>
      </c>
      <c r="O1571" s="116">
        <f t="shared" si="136"/>
        <v>2016</v>
      </c>
      <c r="P1571" s="116">
        <f t="shared" si="137"/>
        <v>9</v>
      </c>
    </row>
    <row r="1572" spans="1:16" x14ac:dyDescent="0.2">
      <c r="A1572" s="116" t="str">
        <f t="shared" ref="A1572:A1586" si="139">IF(I1572="",TRIM(J1572),CONCATENATE(TRIM(J1572)," ",TRIM(I1572)))</f>
        <v>Nerissa Naidoo</v>
      </c>
      <c r="B1572" s="120">
        <v>42147</v>
      </c>
      <c r="C1572" s="116" t="s">
        <v>537</v>
      </c>
      <c r="D1572" s="116" t="s">
        <v>538</v>
      </c>
      <c r="E1572" s="116" t="s">
        <v>312</v>
      </c>
      <c r="F1572" s="116" t="s">
        <v>539</v>
      </c>
      <c r="G1572" s="116" t="s">
        <v>1294</v>
      </c>
      <c r="H1572" s="116">
        <f t="shared" si="135"/>
        <v>1</v>
      </c>
      <c r="I1572" s="116" t="s">
        <v>278</v>
      </c>
      <c r="J1572" s="116" t="s">
        <v>277</v>
      </c>
      <c r="K1572" s="116">
        <v>4</v>
      </c>
      <c r="L1572" s="116"/>
      <c r="M1572" s="116" t="s">
        <v>280</v>
      </c>
      <c r="N1572" s="116" t="s">
        <v>200</v>
      </c>
      <c r="O1572" s="116">
        <f t="shared" si="136"/>
        <v>2015</v>
      </c>
      <c r="P1572" s="116">
        <f t="shared" si="137"/>
        <v>5</v>
      </c>
    </row>
    <row r="1573" spans="1:16" x14ac:dyDescent="0.2">
      <c r="A1573" s="116" t="str">
        <f t="shared" si="139"/>
        <v>Nerissa Naidoo</v>
      </c>
      <c r="B1573" s="117">
        <v>42387</v>
      </c>
      <c r="C1573" t="s">
        <v>532</v>
      </c>
      <c r="D1573" t="s">
        <v>1679</v>
      </c>
      <c r="F1573" t="s">
        <v>313</v>
      </c>
      <c r="G1573" t="s">
        <v>1698</v>
      </c>
      <c r="H1573" s="116">
        <f t="shared" si="135"/>
        <v>2</v>
      </c>
      <c r="I1573" t="s">
        <v>278</v>
      </c>
      <c r="J1573" t="s">
        <v>277</v>
      </c>
      <c r="O1573" s="116">
        <f t="shared" si="136"/>
        <v>2016</v>
      </c>
      <c r="P1573" s="116">
        <f t="shared" si="137"/>
        <v>1</v>
      </c>
    </row>
    <row r="1574" spans="1:16" x14ac:dyDescent="0.2">
      <c r="A1574" s="116" t="str">
        <f t="shared" si="139"/>
        <v>Nerissa Naidoo</v>
      </c>
      <c r="B1574" s="117">
        <v>42434</v>
      </c>
      <c r="C1574" s="116" t="s">
        <v>524</v>
      </c>
      <c r="D1574" t="s">
        <v>1709</v>
      </c>
      <c r="F1574" t="s">
        <v>1705</v>
      </c>
      <c r="G1574" t="s">
        <v>1294</v>
      </c>
      <c r="H1574" s="116">
        <f t="shared" si="135"/>
        <v>3</v>
      </c>
      <c r="I1574" t="s">
        <v>278</v>
      </c>
      <c r="J1574" t="s">
        <v>277</v>
      </c>
      <c r="M1574" t="s">
        <v>280</v>
      </c>
      <c r="N1574" t="s">
        <v>200</v>
      </c>
      <c r="O1574" s="116">
        <f t="shared" si="136"/>
        <v>2016</v>
      </c>
      <c r="P1574" s="116">
        <f t="shared" si="137"/>
        <v>3</v>
      </c>
    </row>
    <row r="1575" spans="1:16" x14ac:dyDescent="0.2">
      <c r="A1575" s="116" t="str">
        <f t="shared" si="139"/>
        <v>Nerissa Naidoo</v>
      </c>
      <c r="B1575" s="120">
        <v>41517</v>
      </c>
      <c r="C1575" s="116" t="s">
        <v>520</v>
      </c>
      <c r="D1575" s="116" t="s">
        <v>1180</v>
      </c>
      <c r="E1575" s="116" t="s">
        <v>446</v>
      </c>
      <c r="F1575" s="116" t="s">
        <v>313</v>
      </c>
      <c r="G1575" s="116" t="s">
        <v>1295</v>
      </c>
      <c r="H1575" s="116">
        <f t="shared" si="135"/>
        <v>1</v>
      </c>
      <c r="I1575" s="116" t="s">
        <v>278</v>
      </c>
      <c r="J1575" s="116" t="s">
        <v>277</v>
      </c>
      <c r="K1575" s="116">
        <v>3</v>
      </c>
      <c r="L1575" s="116"/>
      <c r="M1575" s="116" t="s">
        <v>280</v>
      </c>
      <c r="N1575" s="116" t="s">
        <v>317</v>
      </c>
      <c r="O1575" s="116">
        <f t="shared" si="136"/>
        <v>2013</v>
      </c>
      <c r="P1575" s="116">
        <f t="shared" si="137"/>
        <v>8</v>
      </c>
    </row>
    <row r="1576" spans="1:16" x14ac:dyDescent="0.2">
      <c r="A1576" s="116" t="str">
        <f t="shared" si="139"/>
        <v>Nerissa Naidoo</v>
      </c>
      <c r="B1576" s="120">
        <v>41741</v>
      </c>
      <c r="C1576" s="116" t="s">
        <v>367</v>
      </c>
      <c r="D1576" s="116" t="s">
        <v>368</v>
      </c>
      <c r="E1576" s="116" t="s">
        <v>369</v>
      </c>
      <c r="F1576" s="116" t="s">
        <v>370</v>
      </c>
      <c r="G1576" s="116" t="s">
        <v>1295</v>
      </c>
      <c r="H1576" s="116">
        <f t="shared" si="135"/>
        <v>2</v>
      </c>
      <c r="I1576" s="116" t="s">
        <v>278</v>
      </c>
      <c r="J1576" s="116" t="s">
        <v>277</v>
      </c>
      <c r="K1576" s="116">
        <v>4</v>
      </c>
      <c r="L1576" s="116"/>
      <c r="M1576" s="116" t="s">
        <v>280</v>
      </c>
      <c r="N1576" s="116" t="s">
        <v>317</v>
      </c>
      <c r="O1576" s="116">
        <f t="shared" si="136"/>
        <v>2014</v>
      </c>
      <c r="P1576" s="116">
        <f t="shared" si="137"/>
        <v>4</v>
      </c>
    </row>
    <row r="1577" spans="1:16" x14ac:dyDescent="0.2">
      <c r="A1577" s="116" t="str">
        <f t="shared" si="139"/>
        <v>Nerissa Naidoo</v>
      </c>
      <c r="B1577" s="117">
        <v>42637</v>
      </c>
      <c r="C1577" t="s">
        <v>345</v>
      </c>
      <c r="D1577" t="s">
        <v>1980</v>
      </c>
      <c r="F1577" t="s">
        <v>313</v>
      </c>
      <c r="G1577" t="s">
        <v>2014</v>
      </c>
      <c r="H1577" s="116">
        <f t="shared" si="135"/>
        <v>1</v>
      </c>
      <c r="I1577" t="s">
        <v>278</v>
      </c>
      <c r="J1577" t="s">
        <v>277</v>
      </c>
      <c r="M1577" t="s">
        <v>280</v>
      </c>
      <c r="N1577" t="s">
        <v>200</v>
      </c>
      <c r="O1577" s="116">
        <f t="shared" si="136"/>
        <v>2016</v>
      </c>
      <c r="P1577" s="116">
        <f t="shared" si="137"/>
        <v>9</v>
      </c>
    </row>
    <row r="1578" spans="1:16" x14ac:dyDescent="0.2">
      <c r="A1578" s="116" t="str">
        <f t="shared" si="139"/>
        <v>Nerissa Naidoo</v>
      </c>
      <c r="B1578" s="120">
        <v>42049</v>
      </c>
      <c r="C1578" s="116" t="s">
        <v>553</v>
      </c>
      <c r="D1578" s="116" t="s">
        <v>433</v>
      </c>
      <c r="E1578" s="116"/>
      <c r="F1578" s="116" t="s">
        <v>313</v>
      </c>
      <c r="G1578" s="116" t="s">
        <v>1296</v>
      </c>
      <c r="H1578" s="116">
        <f t="shared" si="135"/>
        <v>1</v>
      </c>
      <c r="I1578" s="116" t="s">
        <v>278</v>
      </c>
      <c r="J1578" s="116" t="s">
        <v>277</v>
      </c>
      <c r="K1578" s="116">
        <v>4</v>
      </c>
      <c r="L1578" s="116"/>
      <c r="M1578" s="116" t="s">
        <v>280</v>
      </c>
      <c r="N1578" s="116" t="s">
        <v>200</v>
      </c>
      <c r="O1578" s="116">
        <f t="shared" si="136"/>
        <v>2015</v>
      </c>
      <c r="P1578" s="116">
        <f t="shared" si="137"/>
        <v>2</v>
      </c>
    </row>
    <row r="1579" spans="1:16" x14ac:dyDescent="0.2">
      <c r="A1579" s="116" t="str">
        <f t="shared" si="139"/>
        <v>Nerissa Naidoo</v>
      </c>
      <c r="B1579" s="120">
        <v>42091</v>
      </c>
      <c r="C1579" s="116" t="s">
        <v>445</v>
      </c>
      <c r="D1579" s="116" t="s">
        <v>640</v>
      </c>
      <c r="E1579" s="116" t="s">
        <v>312</v>
      </c>
      <c r="F1579" s="116" t="s">
        <v>446</v>
      </c>
      <c r="G1579" s="116" t="s">
        <v>1296</v>
      </c>
      <c r="H1579" s="116">
        <f t="shared" si="135"/>
        <v>2</v>
      </c>
      <c r="I1579" s="116" t="s">
        <v>278</v>
      </c>
      <c r="J1579" s="116" t="s">
        <v>277</v>
      </c>
      <c r="K1579" s="116">
        <v>4</v>
      </c>
      <c r="L1579" s="116"/>
      <c r="M1579" s="116" t="s">
        <v>280</v>
      </c>
      <c r="N1579" s="116" t="s">
        <v>200</v>
      </c>
      <c r="O1579" s="116">
        <f t="shared" si="136"/>
        <v>2015</v>
      </c>
      <c r="P1579" s="116">
        <f t="shared" si="137"/>
        <v>3</v>
      </c>
    </row>
    <row r="1580" spans="1:16" x14ac:dyDescent="0.2">
      <c r="A1580" s="116" t="str">
        <f t="shared" si="139"/>
        <v>Nerissa Naidoo</v>
      </c>
      <c r="B1580" s="120">
        <v>42133</v>
      </c>
      <c r="C1580" s="116" t="s">
        <v>426</v>
      </c>
      <c r="D1580" s="116" t="s">
        <v>465</v>
      </c>
      <c r="E1580" s="116" t="s">
        <v>312</v>
      </c>
      <c r="F1580" s="116" t="s">
        <v>313</v>
      </c>
      <c r="G1580" s="116" t="s">
        <v>1296</v>
      </c>
      <c r="H1580" s="116">
        <f t="shared" si="135"/>
        <v>3</v>
      </c>
      <c r="I1580" s="116" t="s">
        <v>278</v>
      </c>
      <c r="J1580" s="116" t="s">
        <v>277</v>
      </c>
      <c r="K1580" s="116">
        <v>4</v>
      </c>
      <c r="L1580" s="116"/>
      <c r="M1580" s="116" t="s">
        <v>280</v>
      </c>
      <c r="N1580" s="116" t="s">
        <v>200</v>
      </c>
      <c r="O1580" s="116">
        <f t="shared" si="136"/>
        <v>2015</v>
      </c>
      <c r="P1580" s="116">
        <f t="shared" si="137"/>
        <v>5</v>
      </c>
    </row>
    <row r="1581" spans="1:16" x14ac:dyDescent="0.2">
      <c r="A1581" s="116" t="str">
        <f t="shared" si="139"/>
        <v>Nerissa Naidoo</v>
      </c>
      <c r="B1581" s="120">
        <v>42238</v>
      </c>
      <c r="C1581" s="116" t="s">
        <v>545</v>
      </c>
      <c r="D1581" s="116" t="s">
        <v>1481</v>
      </c>
      <c r="E1581" s="116"/>
      <c r="F1581" s="116" t="s">
        <v>313</v>
      </c>
      <c r="G1581" s="116" t="s">
        <v>1296</v>
      </c>
      <c r="H1581" s="116">
        <f t="shared" si="135"/>
        <v>4</v>
      </c>
      <c r="I1581" s="116" t="s">
        <v>278</v>
      </c>
      <c r="J1581" s="116" t="s">
        <v>277</v>
      </c>
      <c r="K1581" s="116"/>
      <c r="L1581" s="116"/>
      <c r="M1581" s="116"/>
      <c r="N1581" s="116" t="s">
        <v>200</v>
      </c>
      <c r="O1581" s="116">
        <f t="shared" si="136"/>
        <v>2015</v>
      </c>
      <c r="P1581" s="116">
        <f t="shared" si="137"/>
        <v>8</v>
      </c>
    </row>
    <row r="1582" spans="1:16" x14ac:dyDescent="0.2">
      <c r="A1582" s="116" t="str">
        <f t="shared" si="139"/>
        <v>Nerissa Naidoo</v>
      </c>
      <c r="B1582" s="120">
        <v>41944</v>
      </c>
      <c r="C1582" s="116" t="s">
        <v>310</v>
      </c>
      <c r="D1582" s="116" t="s">
        <v>527</v>
      </c>
      <c r="E1582" s="116" t="s">
        <v>528</v>
      </c>
      <c r="F1582" s="116" t="s">
        <v>529</v>
      </c>
      <c r="G1582" s="116" t="s">
        <v>1297</v>
      </c>
      <c r="H1582" s="116">
        <f t="shared" si="135"/>
        <v>1</v>
      </c>
      <c r="I1582" s="116" t="s">
        <v>278</v>
      </c>
      <c r="J1582" s="116" t="s">
        <v>277</v>
      </c>
      <c r="K1582" s="116">
        <v>4</v>
      </c>
      <c r="L1582" s="116"/>
      <c r="M1582" s="116" t="s">
        <v>280</v>
      </c>
      <c r="N1582" s="116" t="s">
        <v>317</v>
      </c>
      <c r="O1582" s="116">
        <f t="shared" si="136"/>
        <v>2014</v>
      </c>
      <c r="P1582" s="116">
        <f t="shared" si="137"/>
        <v>11</v>
      </c>
    </row>
    <row r="1583" spans="1:16" x14ac:dyDescent="0.2">
      <c r="A1583" s="116" t="str">
        <f t="shared" si="139"/>
        <v>Nerissa Naidoo</v>
      </c>
      <c r="B1583" s="120">
        <v>41972</v>
      </c>
      <c r="C1583" s="116" t="s">
        <v>336</v>
      </c>
      <c r="D1583" s="116" t="s">
        <v>337</v>
      </c>
      <c r="E1583" s="116" t="s">
        <v>338</v>
      </c>
      <c r="F1583" s="116" t="s">
        <v>313</v>
      </c>
      <c r="G1583" s="116" t="s">
        <v>1297</v>
      </c>
      <c r="H1583" s="116">
        <f t="shared" si="135"/>
        <v>2</v>
      </c>
      <c r="I1583" s="116" t="s">
        <v>278</v>
      </c>
      <c r="J1583" s="116" t="s">
        <v>277</v>
      </c>
      <c r="K1583" s="116">
        <v>4</v>
      </c>
      <c r="L1583" s="116"/>
      <c r="M1583" s="116" t="s">
        <v>280</v>
      </c>
      <c r="N1583" s="116" t="s">
        <v>317</v>
      </c>
      <c r="O1583" s="116">
        <f t="shared" si="136"/>
        <v>2014</v>
      </c>
      <c r="P1583" s="116">
        <f t="shared" si="137"/>
        <v>11</v>
      </c>
    </row>
    <row r="1584" spans="1:16" x14ac:dyDescent="0.2">
      <c r="A1584" s="116" t="str">
        <f t="shared" si="139"/>
        <v>Nerissa Naidoo</v>
      </c>
      <c r="B1584" s="120">
        <v>42140</v>
      </c>
      <c r="C1584" s="116" t="s">
        <v>450</v>
      </c>
      <c r="D1584" s="116" t="s">
        <v>327</v>
      </c>
      <c r="E1584" s="116" t="s">
        <v>583</v>
      </c>
      <c r="F1584" s="116" t="s">
        <v>343</v>
      </c>
      <c r="G1584" s="116" t="s">
        <v>1297</v>
      </c>
      <c r="H1584" s="116">
        <f t="shared" si="135"/>
        <v>3</v>
      </c>
      <c r="I1584" s="116" t="s">
        <v>278</v>
      </c>
      <c r="J1584" s="116" t="s">
        <v>277</v>
      </c>
      <c r="K1584" s="116">
        <v>4</v>
      </c>
      <c r="L1584" s="116"/>
      <c r="M1584" s="116" t="s">
        <v>280</v>
      </c>
      <c r="N1584" s="116" t="s">
        <v>200</v>
      </c>
      <c r="O1584" s="116">
        <f t="shared" si="136"/>
        <v>2015</v>
      </c>
      <c r="P1584" s="116">
        <f t="shared" si="137"/>
        <v>5</v>
      </c>
    </row>
    <row r="1585" spans="1:16" x14ac:dyDescent="0.2">
      <c r="A1585" s="116" t="str">
        <f t="shared" si="139"/>
        <v>Nerissa Naidoo</v>
      </c>
      <c r="B1585" s="120">
        <v>41769</v>
      </c>
      <c r="C1585" s="116" t="s">
        <v>350</v>
      </c>
      <c r="D1585" s="116" t="s">
        <v>769</v>
      </c>
      <c r="E1585" s="116"/>
      <c r="F1585" s="116" t="s">
        <v>435</v>
      </c>
      <c r="G1585" s="116" t="s">
        <v>1298</v>
      </c>
      <c r="H1585" s="116">
        <f t="shared" si="135"/>
        <v>1</v>
      </c>
      <c r="I1585" s="116"/>
      <c r="J1585" s="116" t="s">
        <v>1249</v>
      </c>
      <c r="K1585" s="116"/>
      <c r="L1585" s="116"/>
      <c r="M1585" s="116"/>
      <c r="N1585" s="116" t="s">
        <v>317</v>
      </c>
      <c r="O1585" s="116">
        <f t="shared" si="136"/>
        <v>2014</v>
      </c>
      <c r="P1585" s="116">
        <f t="shared" si="137"/>
        <v>5</v>
      </c>
    </row>
    <row r="1586" spans="1:16" x14ac:dyDescent="0.2">
      <c r="A1586" s="116" t="str">
        <f t="shared" si="139"/>
        <v>Nerissa Naidoo</v>
      </c>
      <c r="B1586" s="120">
        <v>41972</v>
      </c>
      <c r="C1586" s="116" t="s">
        <v>336</v>
      </c>
      <c r="D1586" s="116" t="s">
        <v>321</v>
      </c>
      <c r="E1586" s="116" t="s">
        <v>338</v>
      </c>
      <c r="F1586" s="116" t="s">
        <v>313</v>
      </c>
      <c r="G1586" s="116" t="s">
        <v>1299</v>
      </c>
      <c r="H1586" s="116">
        <f t="shared" si="135"/>
        <v>1</v>
      </c>
      <c r="I1586" s="116" t="s">
        <v>278</v>
      </c>
      <c r="J1586" s="116" t="s">
        <v>277</v>
      </c>
      <c r="K1586" s="116">
        <v>4</v>
      </c>
      <c r="L1586" s="116"/>
      <c r="M1586" s="116" t="s">
        <v>280</v>
      </c>
      <c r="N1586" s="116" t="s">
        <v>317</v>
      </c>
      <c r="O1586" s="116">
        <f t="shared" si="136"/>
        <v>2014</v>
      </c>
      <c r="P1586" s="116">
        <f t="shared" si="137"/>
        <v>11</v>
      </c>
    </row>
    <row r="1587" spans="1:16" x14ac:dyDescent="0.2">
      <c r="A1587" t="s">
        <v>1249</v>
      </c>
      <c r="B1587" s="117">
        <v>42627</v>
      </c>
      <c r="C1587" t="s">
        <v>1983</v>
      </c>
      <c r="D1587" t="s">
        <v>1992</v>
      </c>
      <c r="F1587" t="s">
        <v>1986</v>
      </c>
      <c r="G1587" t="s">
        <v>2015</v>
      </c>
      <c r="H1587" s="116">
        <f t="shared" si="135"/>
        <v>1</v>
      </c>
      <c r="O1587" s="116">
        <f t="shared" si="136"/>
        <v>2016</v>
      </c>
      <c r="P1587" s="116">
        <f t="shared" si="137"/>
        <v>9</v>
      </c>
    </row>
    <row r="1588" spans="1:16" x14ac:dyDescent="0.2">
      <c r="A1588" s="116" t="str">
        <f t="shared" ref="A1588:A1622" si="140">IF(I1588="",TRIM(J1588),CONCATENATE(TRIM(J1588)," ",TRIM(I1588)))</f>
        <v>Nerissa Naidoo</v>
      </c>
      <c r="B1588" s="120">
        <v>41825</v>
      </c>
      <c r="C1588" s="116" t="s">
        <v>320</v>
      </c>
      <c r="D1588" s="116" t="s">
        <v>323</v>
      </c>
      <c r="E1588" s="116" t="s">
        <v>312</v>
      </c>
      <c r="F1588" s="116" t="s">
        <v>313</v>
      </c>
      <c r="G1588" s="116" t="s">
        <v>1300</v>
      </c>
      <c r="H1588" s="116">
        <f t="shared" si="135"/>
        <v>1</v>
      </c>
      <c r="I1588" s="116" t="s">
        <v>278</v>
      </c>
      <c r="J1588" s="116" t="s">
        <v>277</v>
      </c>
      <c r="K1588" s="116">
        <v>4</v>
      </c>
      <c r="L1588" s="116"/>
      <c r="M1588" s="116" t="s">
        <v>280</v>
      </c>
      <c r="N1588" s="116" t="s">
        <v>317</v>
      </c>
      <c r="O1588" s="116">
        <f t="shared" si="136"/>
        <v>2014</v>
      </c>
      <c r="P1588" s="116">
        <f t="shared" si="137"/>
        <v>7</v>
      </c>
    </row>
    <row r="1589" spans="1:16" x14ac:dyDescent="0.2">
      <c r="A1589" s="116" t="str">
        <f t="shared" si="140"/>
        <v>Nerissa Naidoo</v>
      </c>
      <c r="B1589" s="120">
        <v>41867</v>
      </c>
      <c r="C1589" s="116" t="s">
        <v>545</v>
      </c>
      <c r="D1589" s="116" t="s">
        <v>552</v>
      </c>
      <c r="E1589" s="116"/>
      <c r="F1589" s="116" t="s">
        <v>313</v>
      </c>
      <c r="G1589" s="116" t="s">
        <v>1300</v>
      </c>
      <c r="H1589" s="116">
        <f t="shared" si="135"/>
        <v>2</v>
      </c>
      <c r="I1589" s="116" t="s">
        <v>278</v>
      </c>
      <c r="J1589" s="116" t="s">
        <v>277</v>
      </c>
      <c r="K1589" s="116"/>
      <c r="L1589" s="116"/>
      <c r="M1589" s="116"/>
      <c r="N1589" s="116" t="s">
        <v>317</v>
      </c>
      <c r="O1589" s="116">
        <f t="shared" si="136"/>
        <v>2014</v>
      </c>
      <c r="P1589" s="116">
        <f t="shared" si="137"/>
        <v>8</v>
      </c>
    </row>
    <row r="1590" spans="1:16" x14ac:dyDescent="0.2">
      <c r="A1590" s="116" t="str">
        <f t="shared" si="140"/>
        <v>Nerissa Naidoo</v>
      </c>
      <c r="B1590" s="120">
        <v>41867</v>
      </c>
      <c r="C1590" s="116" t="s">
        <v>545</v>
      </c>
      <c r="D1590" s="116" t="s">
        <v>552</v>
      </c>
      <c r="E1590" s="116"/>
      <c r="F1590" s="116" t="s">
        <v>313</v>
      </c>
      <c r="G1590" s="116" t="s">
        <v>1301</v>
      </c>
      <c r="H1590" s="116">
        <f t="shared" si="135"/>
        <v>1</v>
      </c>
      <c r="I1590" s="116" t="s">
        <v>278</v>
      </c>
      <c r="J1590" s="116" t="s">
        <v>277</v>
      </c>
      <c r="K1590" s="116"/>
      <c r="L1590" s="116"/>
      <c r="M1590" s="116"/>
      <c r="N1590" s="116" t="s">
        <v>317</v>
      </c>
      <c r="O1590" s="116">
        <f t="shared" si="136"/>
        <v>2014</v>
      </c>
      <c r="P1590" s="116">
        <f t="shared" si="137"/>
        <v>8</v>
      </c>
    </row>
    <row r="1591" spans="1:16" x14ac:dyDescent="0.2">
      <c r="A1591" s="116" t="str">
        <f t="shared" si="140"/>
        <v>Nerissa Naidoo</v>
      </c>
      <c r="B1591" s="120">
        <v>41944</v>
      </c>
      <c r="C1591" s="116" t="s">
        <v>310</v>
      </c>
      <c r="D1591" s="116" t="s">
        <v>527</v>
      </c>
      <c r="E1591" s="116" t="s">
        <v>528</v>
      </c>
      <c r="F1591" s="116" t="s">
        <v>529</v>
      </c>
      <c r="G1591" s="116" t="s">
        <v>1301</v>
      </c>
      <c r="H1591" s="116">
        <f t="shared" si="135"/>
        <v>2</v>
      </c>
      <c r="I1591" s="116" t="s">
        <v>278</v>
      </c>
      <c r="J1591" s="116" t="s">
        <v>277</v>
      </c>
      <c r="K1591" s="116">
        <v>4</v>
      </c>
      <c r="L1591" s="116"/>
      <c r="M1591" s="116" t="s">
        <v>280</v>
      </c>
      <c r="N1591" s="116" t="s">
        <v>317</v>
      </c>
      <c r="O1591" s="116">
        <f t="shared" si="136"/>
        <v>2014</v>
      </c>
      <c r="P1591" s="116">
        <f t="shared" si="137"/>
        <v>11</v>
      </c>
    </row>
    <row r="1592" spans="1:16" x14ac:dyDescent="0.2">
      <c r="A1592" s="116" t="str">
        <f t="shared" si="140"/>
        <v>Nerissa Naidoo</v>
      </c>
      <c r="B1592" s="120">
        <v>42077</v>
      </c>
      <c r="C1592" s="116" t="s">
        <v>326</v>
      </c>
      <c r="D1592" s="116" t="s">
        <v>327</v>
      </c>
      <c r="E1592" s="116" t="s">
        <v>328</v>
      </c>
      <c r="F1592" s="116" t="s">
        <v>329</v>
      </c>
      <c r="G1592" s="116" t="s">
        <v>1301</v>
      </c>
      <c r="H1592" s="116">
        <f t="shared" si="135"/>
        <v>3</v>
      </c>
      <c r="I1592" s="116" t="s">
        <v>278</v>
      </c>
      <c r="J1592" s="116" t="s">
        <v>277</v>
      </c>
      <c r="K1592" s="116">
        <v>4</v>
      </c>
      <c r="L1592" s="116"/>
      <c r="M1592" s="116" t="s">
        <v>280</v>
      </c>
      <c r="N1592" s="116" t="s">
        <v>200</v>
      </c>
      <c r="O1592" s="116">
        <f t="shared" si="136"/>
        <v>2015</v>
      </c>
      <c r="P1592" s="116">
        <f t="shared" si="137"/>
        <v>3</v>
      </c>
    </row>
    <row r="1593" spans="1:16" x14ac:dyDescent="0.2">
      <c r="A1593" s="116" t="str">
        <f t="shared" si="140"/>
        <v>Nerissa Naidoo</v>
      </c>
      <c r="B1593" s="117">
        <v>42273</v>
      </c>
      <c r="C1593" t="s">
        <v>476</v>
      </c>
      <c r="D1593" t="s">
        <v>1562</v>
      </c>
      <c r="F1593" t="s">
        <v>446</v>
      </c>
      <c r="G1593" t="s">
        <v>1546</v>
      </c>
      <c r="H1593" s="116">
        <f t="shared" si="135"/>
        <v>1</v>
      </c>
      <c r="I1593" t="s">
        <v>278</v>
      </c>
      <c r="J1593" t="s">
        <v>277</v>
      </c>
      <c r="M1593" t="s">
        <v>280</v>
      </c>
      <c r="N1593" t="s">
        <v>200</v>
      </c>
      <c r="O1593" s="116">
        <f t="shared" si="136"/>
        <v>2015</v>
      </c>
      <c r="P1593" s="116">
        <f t="shared" si="137"/>
        <v>9</v>
      </c>
    </row>
    <row r="1594" spans="1:16" x14ac:dyDescent="0.2">
      <c r="A1594" s="116" t="str">
        <f t="shared" si="140"/>
        <v>Nerissa Naidoo</v>
      </c>
      <c r="B1594" s="117">
        <v>42387</v>
      </c>
      <c r="C1594" t="s">
        <v>532</v>
      </c>
      <c r="D1594" t="s">
        <v>1679</v>
      </c>
      <c r="F1594" t="s">
        <v>313</v>
      </c>
      <c r="G1594" t="s">
        <v>1699</v>
      </c>
      <c r="H1594" s="116">
        <f t="shared" si="135"/>
        <v>2</v>
      </c>
      <c r="I1594" t="s">
        <v>278</v>
      </c>
      <c r="J1594" t="s">
        <v>277</v>
      </c>
      <c r="O1594" s="116">
        <f t="shared" si="136"/>
        <v>2016</v>
      </c>
      <c r="P1594" s="116">
        <f t="shared" si="137"/>
        <v>1</v>
      </c>
    </row>
    <row r="1595" spans="1:16" x14ac:dyDescent="0.2">
      <c r="A1595" s="116" t="str">
        <f t="shared" si="140"/>
        <v>Nerissa Naidoo</v>
      </c>
      <c r="B1595" s="117">
        <v>42434</v>
      </c>
      <c r="C1595" s="116" t="s">
        <v>524</v>
      </c>
      <c r="D1595" t="s">
        <v>1704</v>
      </c>
      <c r="F1595" t="s">
        <v>1705</v>
      </c>
      <c r="G1595" t="s">
        <v>1546</v>
      </c>
      <c r="H1595" s="116">
        <f t="shared" si="135"/>
        <v>3</v>
      </c>
      <c r="I1595" t="s">
        <v>278</v>
      </c>
      <c r="J1595" t="s">
        <v>277</v>
      </c>
      <c r="M1595" t="s">
        <v>280</v>
      </c>
      <c r="N1595" t="s">
        <v>200</v>
      </c>
      <c r="O1595" s="116">
        <f t="shared" si="136"/>
        <v>2016</v>
      </c>
      <c r="P1595" s="116">
        <f t="shared" si="137"/>
        <v>3</v>
      </c>
    </row>
    <row r="1596" spans="1:16" x14ac:dyDescent="0.2">
      <c r="A1596" s="116" t="str">
        <f t="shared" si="140"/>
        <v>Nerissa Naidoo</v>
      </c>
      <c r="B1596" s="120">
        <v>41846</v>
      </c>
      <c r="C1596" s="116" t="s">
        <v>549</v>
      </c>
      <c r="D1596" s="116" t="s">
        <v>550</v>
      </c>
      <c r="E1596" s="116"/>
      <c r="F1596" s="116" t="s">
        <v>313</v>
      </c>
      <c r="G1596" s="116" t="s">
        <v>1302</v>
      </c>
      <c r="H1596" s="116">
        <f t="shared" si="135"/>
        <v>1</v>
      </c>
      <c r="I1596" s="116" t="s">
        <v>278</v>
      </c>
      <c r="J1596" s="116" t="s">
        <v>277</v>
      </c>
      <c r="K1596" s="116"/>
      <c r="L1596" s="116"/>
      <c r="M1596" s="116" t="s">
        <v>280</v>
      </c>
      <c r="N1596" s="116" t="s">
        <v>317</v>
      </c>
      <c r="O1596" s="116">
        <f t="shared" si="136"/>
        <v>2014</v>
      </c>
      <c r="P1596" s="116">
        <f t="shared" si="137"/>
        <v>7</v>
      </c>
    </row>
    <row r="1597" spans="1:16" x14ac:dyDescent="0.2">
      <c r="A1597" s="116" t="str">
        <f t="shared" si="140"/>
        <v>Nerissa Naidoo</v>
      </c>
      <c r="B1597" s="120">
        <v>41854</v>
      </c>
      <c r="C1597" s="116" t="s">
        <v>371</v>
      </c>
      <c r="D1597" s="116" t="s">
        <v>648</v>
      </c>
      <c r="E1597" s="116"/>
      <c r="F1597" s="116" t="s">
        <v>475</v>
      </c>
      <c r="G1597" s="116" t="s">
        <v>1302</v>
      </c>
      <c r="H1597" s="116">
        <f t="shared" si="135"/>
        <v>2</v>
      </c>
      <c r="I1597" s="116"/>
      <c r="J1597" s="116" t="s">
        <v>97</v>
      </c>
      <c r="K1597" s="116"/>
      <c r="L1597" s="116"/>
      <c r="M1597" s="116"/>
      <c r="N1597" s="116"/>
      <c r="O1597" s="116">
        <f t="shared" si="136"/>
        <v>2014</v>
      </c>
      <c r="P1597" s="116">
        <f t="shared" si="137"/>
        <v>8</v>
      </c>
    </row>
    <row r="1598" spans="1:16" x14ac:dyDescent="0.2">
      <c r="A1598" s="116" t="str">
        <f t="shared" si="140"/>
        <v>Nerissa Naidoo</v>
      </c>
      <c r="B1598" s="120">
        <v>41854</v>
      </c>
      <c r="C1598" s="116" t="s">
        <v>371</v>
      </c>
      <c r="D1598" s="116" t="s">
        <v>648</v>
      </c>
      <c r="E1598" s="116"/>
      <c r="F1598" s="116" t="s">
        <v>373</v>
      </c>
      <c r="G1598" s="116" t="s">
        <v>1302</v>
      </c>
      <c r="H1598" s="116">
        <f t="shared" si="135"/>
        <v>3</v>
      </c>
      <c r="I1598" s="116"/>
      <c r="J1598" s="116" t="s">
        <v>97</v>
      </c>
      <c r="K1598" s="116"/>
      <c r="L1598" s="116"/>
      <c r="M1598" s="116"/>
      <c r="N1598" s="116"/>
      <c r="O1598" s="116">
        <f t="shared" si="136"/>
        <v>2014</v>
      </c>
      <c r="P1598" s="116">
        <f t="shared" si="137"/>
        <v>8</v>
      </c>
    </row>
    <row r="1599" spans="1:16" x14ac:dyDescent="0.2">
      <c r="A1599" s="116" t="str">
        <f t="shared" si="140"/>
        <v>Nerissa Naidoo</v>
      </c>
      <c r="B1599" s="117">
        <v>42588</v>
      </c>
      <c r="C1599" t="s">
        <v>687</v>
      </c>
      <c r="D1599" s="140" t="s">
        <v>1891</v>
      </c>
      <c r="E1599" s="140"/>
      <c r="F1599" s="144" t="s">
        <v>1933</v>
      </c>
      <c r="G1599" s="140" t="s">
        <v>1934</v>
      </c>
      <c r="H1599" s="116">
        <f t="shared" si="135"/>
        <v>1</v>
      </c>
      <c r="I1599" s="140" t="s">
        <v>278</v>
      </c>
      <c r="J1599" s="140" t="s">
        <v>277</v>
      </c>
      <c r="K1599" s="140"/>
      <c r="L1599" s="140"/>
      <c r="M1599" s="140"/>
      <c r="N1599" s="140" t="s">
        <v>200</v>
      </c>
      <c r="O1599" s="116">
        <f t="shared" si="136"/>
        <v>2016</v>
      </c>
      <c r="P1599" s="116">
        <f t="shared" si="137"/>
        <v>8</v>
      </c>
    </row>
    <row r="1600" spans="1:16" x14ac:dyDescent="0.2">
      <c r="A1600" s="116" t="str">
        <f t="shared" si="140"/>
        <v>Nerissa Naidoo</v>
      </c>
      <c r="B1600" s="117">
        <v>42637</v>
      </c>
      <c r="C1600" t="s">
        <v>345</v>
      </c>
      <c r="D1600" t="s">
        <v>1813</v>
      </c>
      <c r="F1600" t="s">
        <v>364</v>
      </c>
      <c r="G1600" t="s">
        <v>1934</v>
      </c>
      <c r="H1600" s="116">
        <f t="shared" si="135"/>
        <v>2</v>
      </c>
      <c r="I1600" t="s">
        <v>278</v>
      </c>
      <c r="J1600" t="s">
        <v>277</v>
      </c>
      <c r="M1600" t="s">
        <v>280</v>
      </c>
      <c r="N1600" t="s">
        <v>200</v>
      </c>
      <c r="O1600" s="116">
        <f t="shared" si="136"/>
        <v>2016</v>
      </c>
      <c r="P1600" s="116">
        <f t="shared" si="137"/>
        <v>9</v>
      </c>
    </row>
    <row r="1601" spans="1:16" x14ac:dyDescent="0.2">
      <c r="A1601" s="116" t="str">
        <f t="shared" si="140"/>
        <v>Nerissa Naidoo</v>
      </c>
      <c r="B1601" s="117">
        <v>42651</v>
      </c>
      <c r="C1601" t="s">
        <v>476</v>
      </c>
      <c r="D1601" t="s">
        <v>2033</v>
      </c>
      <c r="F1601" t="s">
        <v>2026</v>
      </c>
      <c r="G1601" t="s">
        <v>1934</v>
      </c>
      <c r="H1601" s="116">
        <f t="shared" si="135"/>
        <v>3</v>
      </c>
      <c r="I1601" t="s">
        <v>278</v>
      </c>
      <c r="J1601" t="s">
        <v>277</v>
      </c>
      <c r="M1601" t="s">
        <v>280</v>
      </c>
      <c r="N1601" t="s">
        <v>200</v>
      </c>
      <c r="O1601" s="116">
        <f t="shared" si="136"/>
        <v>2016</v>
      </c>
      <c r="P1601" s="116">
        <f t="shared" si="137"/>
        <v>10</v>
      </c>
    </row>
    <row r="1602" spans="1:16" x14ac:dyDescent="0.2">
      <c r="A1602" s="116" t="str">
        <f t="shared" si="140"/>
        <v>Nerissa Naidoo</v>
      </c>
      <c r="B1602" s="117">
        <v>42665</v>
      </c>
      <c r="C1602" t="s">
        <v>361</v>
      </c>
      <c r="D1602" t="s">
        <v>1813</v>
      </c>
      <c r="F1602" t="s">
        <v>364</v>
      </c>
      <c r="G1602" t="s">
        <v>1934</v>
      </c>
      <c r="H1602" s="116">
        <f t="shared" ref="H1602:H1665" si="141">IF(TRIM(G1602)=TRIM(G1601),H1601+1,1)</f>
        <v>4</v>
      </c>
      <c r="I1602" t="s">
        <v>278</v>
      </c>
      <c r="J1602" t="s">
        <v>277</v>
      </c>
      <c r="M1602" t="s">
        <v>280</v>
      </c>
      <c r="N1602" t="s">
        <v>200</v>
      </c>
      <c r="O1602" s="116">
        <f t="shared" ref="O1602:O1665" si="142">YEAR(B1602)</f>
        <v>2016</v>
      </c>
      <c r="P1602" s="116">
        <f t="shared" ref="P1602:P1665" si="143">MONTH(B1602)</f>
        <v>10</v>
      </c>
    </row>
    <row r="1603" spans="1:16" x14ac:dyDescent="0.2">
      <c r="A1603" s="116" t="str">
        <f t="shared" si="140"/>
        <v>Nerissa Naidoo</v>
      </c>
      <c r="B1603" s="120">
        <v>42147</v>
      </c>
      <c r="C1603" s="116" t="s">
        <v>537</v>
      </c>
      <c r="D1603" s="116" t="s">
        <v>559</v>
      </c>
      <c r="E1603" s="116" t="s">
        <v>312</v>
      </c>
      <c r="F1603" s="116" t="s">
        <v>539</v>
      </c>
      <c r="G1603" s="116" t="s">
        <v>1303</v>
      </c>
      <c r="H1603" s="116">
        <f t="shared" si="141"/>
        <v>1</v>
      </c>
      <c r="I1603" s="116" t="s">
        <v>278</v>
      </c>
      <c r="J1603" s="116" t="s">
        <v>277</v>
      </c>
      <c r="K1603" s="116">
        <v>4</v>
      </c>
      <c r="L1603" s="116"/>
      <c r="M1603" s="116" t="s">
        <v>280</v>
      </c>
      <c r="N1603" s="116" t="s">
        <v>200</v>
      </c>
      <c r="O1603" s="116">
        <f t="shared" si="142"/>
        <v>2015</v>
      </c>
      <c r="P1603" s="116">
        <f t="shared" si="143"/>
        <v>5</v>
      </c>
    </row>
    <row r="1604" spans="1:16" x14ac:dyDescent="0.2">
      <c r="A1604" s="116" t="str">
        <f t="shared" si="140"/>
        <v>Nerissa Naidoo</v>
      </c>
      <c r="B1604" s="117">
        <v>42476</v>
      </c>
      <c r="C1604" t="s">
        <v>1749</v>
      </c>
      <c r="D1604" t="s">
        <v>1765</v>
      </c>
      <c r="F1604" t="s">
        <v>343</v>
      </c>
      <c r="G1604" t="s">
        <v>1791</v>
      </c>
      <c r="H1604" s="116">
        <f t="shared" si="141"/>
        <v>1</v>
      </c>
      <c r="I1604" t="s">
        <v>278</v>
      </c>
      <c r="J1604" t="s">
        <v>277</v>
      </c>
      <c r="N1604" t="s">
        <v>200</v>
      </c>
      <c r="O1604" s="116">
        <f t="shared" si="142"/>
        <v>2016</v>
      </c>
      <c r="P1604" s="116">
        <f t="shared" si="143"/>
        <v>4</v>
      </c>
    </row>
    <row r="1605" spans="1:16" x14ac:dyDescent="0.2">
      <c r="A1605" s="116" t="str">
        <f t="shared" si="140"/>
        <v>Nerissa Naidoo</v>
      </c>
      <c r="B1605" s="120">
        <v>42154</v>
      </c>
      <c r="C1605" s="116" t="s">
        <v>439</v>
      </c>
      <c r="D1605" s="116" t="s">
        <v>732</v>
      </c>
      <c r="E1605" s="116" t="s">
        <v>886</v>
      </c>
      <c r="F1605" s="116" t="s">
        <v>887</v>
      </c>
      <c r="G1605" s="116" t="s">
        <v>1304</v>
      </c>
      <c r="H1605" s="116">
        <f t="shared" si="141"/>
        <v>1</v>
      </c>
      <c r="I1605" s="116" t="s">
        <v>278</v>
      </c>
      <c r="J1605" s="116" t="s">
        <v>277</v>
      </c>
      <c r="K1605" s="116">
        <v>4</v>
      </c>
      <c r="L1605" s="116"/>
      <c r="M1605" s="116" t="s">
        <v>280</v>
      </c>
      <c r="N1605" s="116" t="s">
        <v>200</v>
      </c>
      <c r="O1605" s="116">
        <f t="shared" si="142"/>
        <v>2015</v>
      </c>
      <c r="P1605" s="116">
        <f t="shared" si="143"/>
        <v>5</v>
      </c>
    </row>
    <row r="1606" spans="1:16" x14ac:dyDescent="0.2">
      <c r="A1606" s="116" t="str">
        <f t="shared" si="140"/>
        <v>Nerissa Naidoo</v>
      </c>
      <c r="B1606" s="120">
        <v>42154</v>
      </c>
      <c r="C1606" s="116" t="s">
        <v>439</v>
      </c>
      <c r="D1606" s="116" t="s">
        <v>732</v>
      </c>
      <c r="E1606" s="116" t="s">
        <v>441</v>
      </c>
      <c r="F1606" s="116" t="s">
        <v>442</v>
      </c>
      <c r="G1606" s="116" t="s">
        <v>1304</v>
      </c>
      <c r="H1606" s="116">
        <f t="shared" si="141"/>
        <v>2</v>
      </c>
      <c r="I1606" s="116" t="s">
        <v>278</v>
      </c>
      <c r="J1606" s="116" t="s">
        <v>277</v>
      </c>
      <c r="K1606" s="116">
        <v>4</v>
      </c>
      <c r="L1606" s="116"/>
      <c r="M1606" s="116" t="s">
        <v>280</v>
      </c>
      <c r="N1606" s="116" t="s">
        <v>200</v>
      </c>
      <c r="O1606" s="116">
        <f t="shared" si="142"/>
        <v>2015</v>
      </c>
      <c r="P1606" s="116">
        <f t="shared" si="143"/>
        <v>5</v>
      </c>
    </row>
    <row r="1607" spans="1:16" x14ac:dyDescent="0.2">
      <c r="A1607" s="116" t="str">
        <f t="shared" si="140"/>
        <v>Nerissa Naidoo</v>
      </c>
      <c r="B1607" s="117">
        <v>42315</v>
      </c>
      <c r="C1607" t="s">
        <v>336</v>
      </c>
      <c r="D1607" t="s">
        <v>1631</v>
      </c>
      <c r="F1607" t="s">
        <v>313</v>
      </c>
      <c r="G1607" t="s">
        <v>1304</v>
      </c>
      <c r="H1607" s="116">
        <f t="shared" si="141"/>
        <v>3</v>
      </c>
      <c r="I1607" t="s">
        <v>278</v>
      </c>
      <c r="J1607" t="s">
        <v>277</v>
      </c>
      <c r="M1607" t="s">
        <v>280</v>
      </c>
      <c r="N1607" t="s">
        <v>200</v>
      </c>
      <c r="O1607" s="116">
        <f t="shared" si="142"/>
        <v>2015</v>
      </c>
      <c r="P1607" s="116">
        <f t="shared" si="143"/>
        <v>11</v>
      </c>
    </row>
    <row r="1608" spans="1:16" x14ac:dyDescent="0.2">
      <c r="A1608" s="116" t="str">
        <f t="shared" si="140"/>
        <v>Nerissa Naidoo</v>
      </c>
      <c r="B1608" s="120">
        <v>41699</v>
      </c>
      <c r="C1608" s="116" t="s">
        <v>703</v>
      </c>
      <c r="D1608" s="116" t="s">
        <v>1305</v>
      </c>
      <c r="E1608" s="116" t="s">
        <v>583</v>
      </c>
      <c r="F1608" s="116" t="s">
        <v>313</v>
      </c>
      <c r="G1608" s="116" t="s">
        <v>1306</v>
      </c>
      <c r="H1608" s="116">
        <f t="shared" si="141"/>
        <v>1</v>
      </c>
      <c r="I1608" s="116" t="s">
        <v>278</v>
      </c>
      <c r="J1608" s="116" t="s">
        <v>277</v>
      </c>
      <c r="K1608" s="116"/>
      <c r="L1608" s="116"/>
      <c r="M1608" s="116" t="s">
        <v>280</v>
      </c>
      <c r="N1608" s="116" t="s">
        <v>317</v>
      </c>
      <c r="O1608" s="116">
        <f t="shared" si="142"/>
        <v>2014</v>
      </c>
      <c r="P1608" s="116">
        <f t="shared" si="143"/>
        <v>3</v>
      </c>
    </row>
    <row r="1609" spans="1:16" x14ac:dyDescent="0.2">
      <c r="A1609" s="116" t="str">
        <f t="shared" si="140"/>
        <v>Nerissa Naidoo</v>
      </c>
      <c r="B1609" s="120">
        <v>41734</v>
      </c>
      <c r="C1609" s="116" t="s">
        <v>326</v>
      </c>
      <c r="D1609" s="116" t="s">
        <v>652</v>
      </c>
      <c r="E1609" s="116" t="s">
        <v>363</v>
      </c>
      <c r="F1609" s="116" t="s">
        <v>624</v>
      </c>
      <c r="G1609" s="116" t="s">
        <v>1306</v>
      </c>
      <c r="H1609" s="116">
        <f t="shared" si="141"/>
        <v>2</v>
      </c>
      <c r="I1609" s="116" t="s">
        <v>278</v>
      </c>
      <c r="J1609" s="116" t="s">
        <v>277</v>
      </c>
      <c r="K1609" s="116">
        <v>4</v>
      </c>
      <c r="L1609" s="116"/>
      <c r="M1609" s="116" t="s">
        <v>280</v>
      </c>
      <c r="N1609" s="116" t="s">
        <v>317</v>
      </c>
      <c r="O1609" s="116">
        <f t="shared" si="142"/>
        <v>2014</v>
      </c>
      <c r="P1609" s="116">
        <f t="shared" si="143"/>
        <v>4</v>
      </c>
    </row>
    <row r="1610" spans="1:16" x14ac:dyDescent="0.2">
      <c r="A1610" s="116" t="str">
        <f t="shared" si="140"/>
        <v>Nerissa Naidoo</v>
      </c>
      <c r="B1610" s="120">
        <v>41741</v>
      </c>
      <c r="C1610" s="116" t="s">
        <v>367</v>
      </c>
      <c r="D1610" s="116" t="s">
        <v>802</v>
      </c>
      <c r="E1610" s="116" t="s">
        <v>369</v>
      </c>
      <c r="F1610" s="116" t="s">
        <v>370</v>
      </c>
      <c r="G1610" s="116" t="s">
        <v>1306</v>
      </c>
      <c r="H1610" s="116">
        <f t="shared" si="141"/>
        <v>3</v>
      </c>
      <c r="I1610" s="116" t="s">
        <v>278</v>
      </c>
      <c r="J1610" s="116" t="s">
        <v>277</v>
      </c>
      <c r="K1610" s="116">
        <v>4</v>
      </c>
      <c r="L1610" s="116"/>
      <c r="M1610" s="116" t="s">
        <v>280</v>
      </c>
      <c r="N1610" s="116" t="s">
        <v>317</v>
      </c>
      <c r="O1610" s="116">
        <f t="shared" si="142"/>
        <v>2014</v>
      </c>
      <c r="P1610" s="116">
        <f t="shared" si="143"/>
        <v>4</v>
      </c>
    </row>
    <row r="1611" spans="1:16" x14ac:dyDescent="0.2">
      <c r="A1611" s="116" t="str">
        <f t="shared" si="140"/>
        <v>Nerissa Naidoo</v>
      </c>
      <c r="B1611" s="120">
        <v>41741</v>
      </c>
      <c r="C1611" s="116" t="s">
        <v>367</v>
      </c>
      <c r="D1611" s="116" t="s">
        <v>802</v>
      </c>
      <c r="E1611" s="116" t="s">
        <v>721</v>
      </c>
      <c r="F1611" s="116" t="s">
        <v>722</v>
      </c>
      <c r="G1611" s="116" t="s">
        <v>1306</v>
      </c>
      <c r="H1611" s="116">
        <f t="shared" si="141"/>
        <v>4</v>
      </c>
      <c r="I1611" s="116" t="s">
        <v>278</v>
      </c>
      <c r="J1611" s="116" t="s">
        <v>277</v>
      </c>
      <c r="K1611" s="116">
        <v>4</v>
      </c>
      <c r="L1611" s="116"/>
      <c r="M1611" s="116" t="s">
        <v>280</v>
      </c>
      <c r="N1611" s="116" t="s">
        <v>317</v>
      </c>
      <c r="O1611" s="116">
        <f t="shared" si="142"/>
        <v>2014</v>
      </c>
      <c r="P1611" s="116">
        <f t="shared" si="143"/>
        <v>4</v>
      </c>
    </row>
    <row r="1612" spans="1:16" x14ac:dyDescent="0.2">
      <c r="A1612" s="116" t="str">
        <f t="shared" si="140"/>
        <v>Nerissa Naidoo</v>
      </c>
      <c r="B1612" s="120">
        <v>41825</v>
      </c>
      <c r="C1612" s="116" t="s">
        <v>320</v>
      </c>
      <c r="D1612" s="116" t="s">
        <v>321</v>
      </c>
      <c r="E1612" s="116" t="s">
        <v>312</v>
      </c>
      <c r="F1612" s="116" t="s">
        <v>313</v>
      </c>
      <c r="G1612" s="116" t="s">
        <v>1306</v>
      </c>
      <c r="H1612" s="116">
        <f t="shared" si="141"/>
        <v>5</v>
      </c>
      <c r="I1612" s="116" t="s">
        <v>278</v>
      </c>
      <c r="J1612" s="116" t="s">
        <v>277</v>
      </c>
      <c r="K1612" s="116">
        <v>4</v>
      </c>
      <c r="L1612" s="116"/>
      <c r="M1612" s="116" t="s">
        <v>280</v>
      </c>
      <c r="N1612" s="116" t="s">
        <v>317</v>
      </c>
      <c r="O1612" s="116">
        <f t="shared" si="142"/>
        <v>2014</v>
      </c>
      <c r="P1612" s="116">
        <f t="shared" si="143"/>
        <v>7</v>
      </c>
    </row>
    <row r="1613" spans="1:16" x14ac:dyDescent="0.2">
      <c r="A1613" s="116" t="str">
        <f t="shared" si="140"/>
        <v>Nerissa Naidoo</v>
      </c>
      <c r="B1613" s="120">
        <v>41867</v>
      </c>
      <c r="C1613" s="116" t="s">
        <v>545</v>
      </c>
      <c r="D1613" s="116" t="s">
        <v>1013</v>
      </c>
      <c r="E1613" s="116"/>
      <c r="F1613" s="116" t="s">
        <v>313</v>
      </c>
      <c r="G1613" s="116" t="s">
        <v>1306</v>
      </c>
      <c r="H1613" s="116">
        <f t="shared" si="141"/>
        <v>6</v>
      </c>
      <c r="I1613" s="116" t="s">
        <v>278</v>
      </c>
      <c r="J1613" s="116" t="s">
        <v>277</v>
      </c>
      <c r="K1613" s="116"/>
      <c r="L1613" s="116"/>
      <c r="M1613" s="116"/>
      <c r="N1613" s="116" t="s">
        <v>317</v>
      </c>
      <c r="O1613" s="116">
        <f t="shared" si="142"/>
        <v>2014</v>
      </c>
      <c r="P1613" s="116">
        <f t="shared" si="143"/>
        <v>8</v>
      </c>
    </row>
    <row r="1614" spans="1:16" x14ac:dyDescent="0.2">
      <c r="A1614" s="116" t="str">
        <f t="shared" si="140"/>
        <v>Nerissa Naidoo</v>
      </c>
      <c r="B1614" s="117">
        <v>42546</v>
      </c>
      <c r="C1614" t="s">
        <v>1866</v>
      </c>
      <c r="D1614" t="s">
        <v>368</v>
      </c>
      <c r="F1614" t="s">
        <v>313</v>
      </c>
      <c r="G1614" t="s">
        <v>1876</v>
      </c>
      <c r="H1614" s="116">
        <f t="shared" si="141"/>
        <v>1</v>
      </c>
      <c r="I1614" t="s">
        <v>278</v>
      </c>
      <c r="J1614" t="s">
        <v>277</v>
      </c>
      <c r="M1614" t="s">
        <v>280</v>
      </c>
      <c r="N1614" t="s">
        <v>200</v>
      </c>
      <c r="O1614" s="116">
        <f t="shared" si="142"/>
        <v>2016</v>
      </c>
      <c r="P1614" s="116">
        <f t="shared" si="143"/>
        <v>6</v>
      </c>
    </row>
    <row r="1615" spans="1:16" x14ac:dyDescent="0.2">
      <c r="A1615" s="116" t="str">
        <f t="shared" si="140"/>
        <v>Nerissa Naidoo</v>
      </c>
      <c r="B1615" s="120">
        <v>41923</v>
      </c>
      <c r="C1615" s="116" t="s">
        <v>687</v>
      </c>
      <c r="D1615" s="116" t="s">
        <v>1146</v>
      </c>
      <c r="E1615" s="116" t="s">
        <v>312</v>
      </c>
      <c r="F1615" s="116" t="s">
        <v>313</v>
      </c>
      <c r="G1615" s="116" t="s">
        <v>1307</v>
      </c>
      <c r="H1615" s="116">
        <f t="shared" si="141"/>
        <v>1</v>
      </c>
      <c r="I1615" s="116" t="s">
        <v>278</v>
      </c>
      <c r="J1615" s="116" t="s">
        <v>277</v>
      </c>
      <c r="K1615" s="116">
        <v>4</v>
      </c>
      <c r="L1615" s="116"/>
      <c r="M1615" s="116" t="s">
        <v>280</v>
      </c>
      <c r="N1615" s="116" t="s">
        <v>317</v>
      </c>
      <c r="O1615" s="116">
        <f t="shared" si="142"/>
        <v>2014</v>
      </c>
      <c r="P1615" s="116">
        <f t="shared" si="143"/>
        <v>10</v>
      </c>
    </row>
    <row r="1616" spans="1:16" x14ac:dyDescent="0.2">
      <c r="A1616" s="116" t="str">
        <f t="shared" si="140"/>
        <v>Nerissa Naidoo</v>
      </c>
      <c r="B1616" s="117">
        <v>42574</v>
      </c>
      <c r="C1616" t="s">
        <v>562</v>
      </c>
      <c r="D1616" t="s">
        <v>1899</v>
      </c>
      <c r="E1616" t="s">
        <v>312</v>
      </c>
      <c r="F1616" t="s">
        <v>313</v>
      </c>
      <c r="G1616" t="s">
        <v>1935</v>
      </c>
      <c r="H1616" s="116">
        <f t="shared" si="141"/>
        <v>1</v>
      </c>
      <c r="I1616" t="s">
        <v>278</v>
      </c>
      <c r="J1616" t="s">
        <v>277</v>
      </c>
      <c r="M1616" t="s">
        <v>280</v>
      </c>
      <c r="N1616" t="s">
        <v>200</v>
      </c>
      <c r="O1616" s="116">
        <f t="shared" si="142"/>
        <v>2016</v>
      </c>
      <c r="P1616" s="116">
        <f t="shared" si="143"/>
        <v>7</v>
      </c>
    </row>
    <row r="1617" spans="1:16" x14ac:dyDescent="0.2">
      <c r="A1617" s="116" t="str">
        <f t="shared" si="140"/>
        <v>Nerissa Naidoo</v>
      </c>
      <c r="B1617" s="117">
        <v>42406</v>
      </c>
      <c r="C1617" t="s">
        <v>310</v>
      </c>
      <c r="D1617" t="s">
        <v>1658</v>
      </c>
      <c r="E1617" t="s">
        <v>1655</v>
      </c>
      <c r="F1617" t="s">
        <v>1656</v>
      </c>
      <c r="G1617" t="s">
        <v>1651</v>
      </c>
      <c r="H1617" s="116">
        <f t="shared" si="141"/>
        <v>1</v>
      </c>
      <c r="I1617" t="s">
        <v>278</v>
      </c>
      <c r="J1617" t="s">
        <v>277</v>
      </c>
      <c r="K1617">
        <v>5</v>
      </c>
      <c r="M1617" t="s">
        <v>280</v>
      </c>
      <c r="N1617" t="s">
        <v>200</v>
      </c>
      <c r="O1617" s="116">
        <f t="shared" si="142"/>
        <v>2016</v>
      </c>
      <c r="P1617" s="116">
        <f t="shared" si="143"/>
        <v>2</v>
      </c>
    </row>
    <row r="1618" spans="1:16" x14ac:dyDescent="0.2">
      <c r="A1618" s="116" t="str">
        <f t="shared" si="140"/>
        <v>Nerissa Naidoo</v>
      </c>
      <c r="B1618" s="117">
        <v>42420</v>
      </c>
      <c r="C1618" t="s">
        <v>410</v>
      </c>
      <c r="D1618" t="s">
        <v>433</v>
      </c>
      <c r="F1618" t="s">
        <v>313</v>
      </c>
      <c r="G1618" t="s">
        <v>1651</v>
      </c>
      <c r="H1618" s="116">
        <f t="shared" si="141"/>
        <v>2</v>
      </c>
      <c r="I1618" t="s">
        <v>278</v>
      </c>
      <c r="J1618" t="s">
        <v>277</v>
      </c>
      <c r="M1618" t="s">
        <v>280</v>
      </c>
      <c r="N1618" t="s">
        <v>200</v>
      </c>
      <c r="O1618" s="116">
        <f t="shared" si="142"/>
        <v>2016</v>
      </c>
      <c r="P1618" s="116">
        <f t="shared" si="143"/>
        <v>2</v>
      </c>
    </row>
    <row r="1619" spans="1:16" x14ac:dyDescent="0.2">
      <c r="A1619" s="116" t="str">
        <f t="shared" si="140"/>
        <v>Nerissa Naidoo</v>
      </c>
      <c r="B1619" s="117">
        <v>42434</v>
      </c>
      <c r="C1619" s="116" t="s">
        <v>524</v>
      </c>
      <c r="D1619" t="s">
        <v>788</v>
      </c>
      <c r="F1619" t="s">
        <v>1705</v>
      </c>
      <c r="G1619" t="s">
        <v>1651</v>
      </c>
      <c r="H1619" s="116">
        <f t="shared" si="141"/>
        <v>3</v>
      </c>
      <c r="I1619" t="s">
        <v>278</v>
      </c>
      <c r="J1619" t="s">
        <v>277</v>
      </c>
      <c r="M1619" t="s">
        <v>280</v>
      </c>
      <c r="N1619" t="s">
        <v>200</v>
      </c>
      <c r="O1619" s="116">
        <f t="shared" si="142"/>
        <v>2016</v>
      </c>
      <c r="P1619" s="116">
        <f t="shared" si="143"/>
        <v>3</v>
      </c>
    </row>
    <row r="1620" spans="1:16" x14ac:dyDescent="0.2">
      <c r="A1620" s="116" t="str">
        <f t="shared" si="140"/>
        <v>Nerissa Naidoo</v>
      </c>
      <c r="B1620" s="117">
        <v>42456</v>
      </c>
      <c r="C1620" t="s">
        <v>340</v>
      </c>
      <c r="D1620" t="s">
        <v>1658</v>
      </c>
      <c r="F1620" t="s">
        <v>313</v>
      </c>
      <c r="G1620" t="s">
        <v>1651</v>
      </c>
      <c r="H1620" s="116">
        <f t="shared" si="141"/>
        <v>4</v>
      </c>
      <c r="I1620" t="s">
        <v>278</v>
      </c>
      <c r="J1620" t="s">
        <v>277</v>
      </c>
      <c r="M1620" t="s">
        <v>280</v>
      </c>
      <c r="N1620" t="s">
        <v>200</v>
      </c>
      <c r="O1620" s="116">
        <f t="shared" si="142"/>
        <v>2016</v>
      </c>
      <c r="P1620" s="116">
        <f t="shared" si="143"/>
        <v>3</v>
      </c>
    </row>
    <row r="1621" spans="1:16" x14ac:dyDescent="0.2">
      <c r="A1621" s="116" t="str">
        <f t="shared" si="140"/>
        <v>Nerissa Naidoo</v>
      </c>
      <c r="B1621" s="117">
        <v>42469</v>
      </c>
      <c r="C1621" t="s">
        <v>1753</v>
      </c>
      <c r="D1621" t="s">
        <v>433</v>
      </c>
      <c r="F1621" t="s">
        <v>364</v>
      </c>
      <c r="G1621" t="s">
        <v>1651</v>
      </c>
      <c r="H1621" s="116">
        <f t="shared" si="141"/>
        <v>5</v>
      </c>
      <c r="I1621" t="s">
        <v>278</v>
      </c>
      <c r="J1621" t="s">
        <v>277</v>
      </c>
      <c r="M1621" t="s">
        <v>280</v>
      </c>
      <c r="N1621" t="s">
        <v>200</v>
      </c>
      <c r="O1621" s="116">
        <f t="shared" si="142"/>
        <v>2016</v>
      </c>
      <c r="P1621" s="116">
        <f t="shared" si="143"/>
        <v>4</v>
      </c>
    </row>
    <row r="1622" spans="1:16" x14ac:dyDescent="0.2">
      <c r="A1622" s="116" t="str">
        <f t="shared" si="140"/>
        <v>Nerissa Naidoo</v>
      </c>
      <c r="B1622" s="117">
        <v>42476</v>
      </c>
      <c r="C1622" t="s">
        <v>1749</v>
      </c>
      <c r="D1622" t="s">
        <v>1769</v>
      </c>
      <c r="F1622" t="s">
        <v>343</v>
      </c>
      <c r="G1622" t="s">
        <v>1651</v>
      </c>
      <c r="H1622" s="116">
        <f t="shared" si="141"/>
        <v>6</v>
      </c>
      <c r="I1622" t="s">
        <v>278</v>
      </c>
      <c r="J1622" t="s">
        <v>277</v>
      </c>
      <c r="N1622" t="s">
        <v>200</v>
      </c>
      <c r="O1622" s="116">
        <f t="shared" si="142"/>
        <v>2016</v>
      </c>
      <c r="P1622" s="116">
        <f t="shared" si="143"/>
        <v>4</v>
      </c>
    </row>
    <row r="1623" spans="1:16" x14ac:dyDescent="0.2">
      <c r="A1623" t="s">
        <v>1249</v>
      </c>
      <c r="B1623" s="117">
        <v>42497</v>
      </c>
      <c r="C1623" t="s">
        <v>1746</v>
      </c>
      <c r="D1623" t="s">
        <v>1780</v>
      </c>
      <c r="F1623" t="s">
        <v>364</v>
      </c>
      <c r="G1623" t="s">
        <v>1651</v>
      </c>
      <c r="H1623" s="116">
        <f t="shared" si="141"/>
        <v>7</v>
      </c>
      <c r="N1623" t="s">
        <v>200</v>
      </c>
      <c r="O1623" s="116">
        <f t="shared" si="142"/>
        <v>2016</v>
      </c>
      <c r="P1623" s="116">
        <f t="shared" si="143"/>
        <v>5</v>
      </c>
    </row>
    <row r="1624" spans="1:16" x14ac:dyDescent="0.2">
      <c r="A1624" t="s">
        <v>1249</v>
      </c>
      <c r="B1624" s="117">
        <v>42627</v>
      </c>
      <c r="C1624" t="s">
        <v>1983</v>
      </c>
      <c r="D1624" t="s">
        <v>1463</v>
      </c>
      <c r="F1624" t="s">
        <v>1989</v>
      </c>
      <c r="G1624" t="s">
        <v>2016</v>
      </c>
      <c r="H1624" s="116">
        <f t="shared" si="141"/>
        <v>1</v>
      </c>
      <c r="O1624" s="116">
        <f t="shared" si="142"/>
        <v>2016</v>
      </c>
      <c r="P1624" s="116">
        <f t="shared" si="143"/>
        <v>9</v>
      </c>
    </row>
    <row r="1625" spans="1:16" x14ac:dyDescent="0.2">
      <c r="A1625" s="116" t="str">
        <f t="shared" ref="A1625:A1633" si="144">IF(I1625="",TRIM(J1625),CONCATENATE(TRIM(J1625)," ",TRIM(I1625)))</f>
        <v>Nerissa Naidoo</v>
      </c>
      <c r="B1625" s="120">
        <v>41769</v>
      </c>
      <c r="C1625" s="116" t="s">
        <v>350</v>
      </c>
      <c r="D1625" s="116" t="s">
        <v>1308</v>
      </c>
      <c r="E1625" s="116"/>
      <c r="F1625" s="116" t="s">
        <v>375</v>
      </c>
      <c r="G1625" s="116" t="s">
        <v>1309</v>
      </c>
      <c r="H1625" s="116">
        <f t="shared" si="141"/>
        <v>1</v>
      </c>
      <c r="I1625" s="116"/>
      <c r="J1625" s="116" t="s">
        <v>1249</v>
      </c>
      <c r="K1625" s="116"/>
      <c r="L1625" s="116"/>
      <c r="M1625" s="116"/>
      <c r="N1625" s="116" t="s">
        <v>317</v>
      </c>
      <c r="O1625" s="116">
        <f t="shared" si="142"/>
        <v>2014</v>
      </c>
      <c r="P1625" s="116">
        <f t="shared" si="143"/>
        <v>5</v>
      </c>
    </row>
    <row r="1626" spans="1:16" x14ac:dyDescent="0.2">
      <c r="A1626" s="116" t="str">
        <f t="shared" si="144"/>
        <v>Nerissa Naidoo</v>
      </c>
      <c r="B1626" s="120">
        <v>41769</v>
      </c>
      <c r="C1626" s="116" t="s">
        <v>350</v>
      </c>
      <c r="D1626" s="116" t="s">
        <v>1308</v>
      </c>
      <c r="E1626" s="116"/>
      <c r="F1626" s="116" t="s">
        <v>435</v>
      </c>
      <c r="G1626" s="116" t="s">
        <v>1309</v>
      </c>
      <c r="H1626" s="116">
        <f t="shared" si="141"/>
        <v>2</v>
      </c>
      <c r="I1626" s="116"/>
      <c r="J1626" s="116" t="s">
        <v>1249</v>
      </c>
      <c r="K1626" s="116"/>
      <c r="L1626" s="116"/>
      <c r="M1626" s="116"/>
      <c r="N1626" s="116" t="s">
        <v>317</v>
      </c>
      <c r="O1626" s="116">
        <f t="shared" si="142"/>
        <v>2014</v>
      </c>
      <c r="P1626" s="116">
        <f t="shared" si="143"/>
        <v>5</v>
      </c>
    </row>
    <row r="1627" spans="1:16" x14ac:dyDescent="0.2">
      <c r="A1627" s="116" t="str">
        <f t="shared" si="144"/>
        <v>Nerissa Naidoo</v>
      </c>
      <c r="B1627" s="120">
        <v>41825</v>
      </c>
      <c r="C1627" s="116" t="s">
        <v>320</v>
      </c>
      <c r="D1627" s="116" t="s">
        <v>499</v>
      </c>
      <c r="E1627" s="116" t="s">
        <v>312</v>
      </c>
      <c r="F1627" s="116" t="s">
        <v>313</v>
      </c>
      <c r="G1627" s="116" t="s">
        <v>1309</v>
      </c>
      <c r="H1627" s="116">
        <f t="shared" si="141"/>
        <v>3</v>
      </c>
      <c r="I1627" s="116" t="s">
        <v>278</v>
      </c>
      <c r="J1627" s="116" t="s">
        <v>277</v>
      </c>
      <c r="K1627" s="116">
        <v>4</v>
      </c>
      <c r="L1627" s="116"/>
      <c r="M1627" s="116" t="s">
        <v>280</v>
      </c>
      <c r="N1627" s="116" t="s">
        <v>317</v>
      </c>
      <c r="O1627" s="116">
        <f t="shared" si="142"/>
        <v>2014</v>
      </c>
      <c r="P1627" s="116">
        <f t="shared" si="143"/>
        <v>7</v>
      </c>
    </row>
    <row r="1628" spans="1:16" x14ac:dyDescent="0.2">
      <c r="A1628" s="116" t="str">
        <f t="shared" si="144"/>
        <v>Nerissa Naidoo</v>
      </c>
      <c r="B1628" s="120">
        <v>41839</v>
      </c>
      <c r="C1628" s="116" t="s">
        <v>692</v>
      </c>
      <c r="D1628" s="116" t="s">
        <v>1131</v>
      </c>
      <c r="E1628" s="116"/>
      <c r="F1628" s="116" t="s">
        <v>364</v>
      </c>
      <c r="G1628" s="116" t="s">
        <v>1309</v>
      </c>
      <c r="H1628" s="116">
        <f t="shared" si="141"/>
        <v>4</v>
      </c>
      <c r="I1628" s="116" t="s">
        <v>278</v>
      </c>
      <c r="J1628" s="116" t="s">
        <v>1284</v>
      </c>
      <c r="K1628" s="116"/>
      <c r="L1628" s="116"/>
      <c r="M1628" s="116"/>
      <c r="N1628" s="116"/>
      <c r="O1628" s="116">
        <f t="shared" si="142"/>
        <v>2014</v>
      </c>
      <c r="P1628" s="116">
        <f t="shared" si="143"/>
        <v>7</v>
      </c>
    </row>
    <row r="1629" spans="1:16" x14ac:dyDescent="0.2">
      <c r="A1629" s="116" t="str">
        <f t="shared" si="144"/>
        <v>Nerissa Naidoo</v>
      </c>
      <c r="B1629" s="120">
        <v>42133</v>
      </c>
      <c r="C1629" s="116" t="s">
        <v>426</v>
      </c>
      <c r="D1629" s="116" t="s">
        <v>465</v>
      </c>
      <c r="E1629" s="116" t="s">
        <v>312</v>
      </c>
      <c r="F1629" s="116" t="s">
        <v>313</v>
      </c>
      <c r="G1629" s="116" t="s">
        <v>1310</v>
      </c>
      <c r="H1629" s="116">
        <f t="shared" si="141"/>
        <v>1</v>
      </c>
      <c r="I1629" s="116" t="s">
        <v>278</v>
      </c>
      <c r="J1629" s="116" t="s">
        <v>277</v>
      </c>
      <c r="K1629" s="116">
        <v>4</v>
      </c>
      <c r="L1629" s="116"/>
      <c r="M1629" s="116" t="s">
        <v>280</v>
      </c>
      <c r="N1629" s="116" t="s">
        <v>200</v>
      </c>
      <c r="O1629" s="116">
        <f t="shared" si="142"/>
        <v>2015</v>
      </c>
      <c r="P1629" s="116">
        <f t="shared" si="143"/>
        <v>5</v>
      </c>
    </row>
    <row r="1630" spans="1:16" x14ac:dyDescent="0.2">
      <c r="A1630" s="116" t="str">
        <f t="shared" si="144"/>
        <v>Nerissa Naidoo</v>
      </c>
      <c r="B1630" s="120">
        <v>42238</v>
      </c>
      <c r="C1630" s="116" t="s">
        <v>545</v>
      </c>
      <c r="D1630" s="116" t="s">
        <v>1481</v>
      </c>
      <c r="E1630" s="116"/>
      <c r="F1630" s="116" t="s">
        <v>313</v>
      </c>
      <c r="G1630" s="116" t="s">
        <v>1310</v>
      </c>
      <c r="H1630" s="116">
        <f t="shared" si="141"/>
        <v>2</v>
      </c>
      <c r="I1630" s="116" t="s">
        <v>278</v>
      </c>
      <c r="J1630" s="116" t="s">
        <v>277</v>
      </c>
      <c r="K1630" s="116"/>
      <c r="L1630" s="116"/>
      <c r="M1630" s="116"/>
      <c r="N1630" s="116" t="s">
        <v>200</v>
      </c>
      <c r="O1630" s="116">
        <f t="shared" si="142"/>
        <v>2015</v>
      </c>
      <c r="P1630" s="116">
        <f t="shared" si="143"/>
        <v>8</v>
      </c>
    </row>
    <row r="1631" spans="1:16" x14ac:dyDescent="0.2">
      <c r="A1631" s="116" t="str">
        <f t="shared" si="144"/>
        <v>Nerissa Naidoo</v>
      </c>
      <c r="B1631" s="117">
        <v>42259</v>
      </c>
      <c r="C1631" t="s">
        <v>520</v>
      </c>
      <c r="D1631" s="118" t="s">
        <v>1571</v>
      </c>
      <c r="E1631" s="118"/>
      <c r="F1631" s="118" t="s">
        <v>313</v>
      </c>
      <c r="G1631" s="118" t="s">
        <v>1310</v>
      </c>
      <c r="H1631" s="116">
        <f t="shared" si="141"/>
        <v>3</v>
      </c>
      <c r="I1631" s="118" t="s">
        <v>278</v>
      </c>
      <c r="J1631" s="118" t="s">
        <v>277</v>
      </c>
      <c r="K1631" s="118"/>
      <c r="L1631" s="118"/>
      <c r="M1631" s="118"/>
      <c r="N1631" s="118" t="s">
        <v>200</v>
      </c>
      <c r="O1631" s="116">
        <f t="shared" si="142"/>
        <v>2015</v>
      </c>
      <c r="P1631" s="116">
        <f t="shared" si="143"/>
        <v>9</v>
      </c>
    </row>
    <row r="1632" spans="1:16" x14ac:dyDescent="0.2">
      <c r="A1632" s="116" t="str">
        <f t="shared" si="144"/>
        <v>Nerissa Naidoo</v>
      </c>
      <c r="B1632" s="117">
        <v>42273</v>
      </c>
      <c r="C1632" t="s">
        <v>476</v>
      </c>
      <c r="D1632" t="s">
        <v>1590</v>
      </c>
      <c r="F1632" t="s">
        <v>1563</v>
      </c>
      <c r="G1632" t="s">
        <v>1310</v>
      </c>
      <c r="H1632" s="116">
        <f t="shared" si="141"/>
        <v>4</v>
      </c>
      <c r="I1632" t="s">
        <v>278</v>
      </c>
      <c r="J1632" t="s">
        <v>277</v>
      </c>
      <c r="M1632" t="s">
        <v>280</v>
      </c>
      <c r="N1632" t="s">
        <v>200</v>
      </c>
      <c r="O1632" s="116">
        <f t="shared" si="142"/>
        <v>2015</v>
      </c>
      <c r="P1632" s="116">
        <f t="shared" si="143"/>
        <v>9</v>
      </c>
    </row>
    <row r="1633" spans="1:16" x14ac:dyDescent="0.2">
      <c r="A1633" s="116" t="str">
        <f t="shared" si="144"/>
        <v>Nerissa Naidoo</v>
      </c>
      <c r="B1633" s="117">
        <v>42406</v>
      </c>
      <c r="C1633" t="s">
        <v>310</v>
      </c>
      <c r="D1633" t="s">
        <v>1673</v>
      </c>
      <c r="E1633" t="s">
        <v>1655</v>
      </c>
      <c r="F1633" t="s">
        <v>1656</v>
      </c>
      <c r="G1633" t="s">
        <v>1310</v>
      </c>
      <c r="H1633" s="116">
        <f t="shared" si="141"/>
        <v>5</v>
      </c>
      <c r="I1633" t="s">
        <v>278</v>
      </c>
      <c r="J1633" t="s">
        <v>277</v>
      </c>
      <c r="K1633">
        <v>5</v>
      </c>
      <c r="M1633" t="s">
        <v>280</v>
      </c>
      <c r="N1633" t="s">
        <v>200</v>
      </c>
      <c r="O1633" s="116">
        <f t="shared" si="142"/>
        <v>2016</v>
      </c>
      <c r="P1633" s="116">
        <f t="shared" si="143"/>
        <v>2</v>
      </c>
    </row>
    <row r="1634" spans="1:16" x14ac:dyDescent="0.2">
      <c r="A1634" t="s">
        <v>1249</v>
      </c>
      <c r="B1634" s="117">
        <v>42627</v>
      </c>
      <c r="C1634" t="s">
        <v>1983</v>
      </c>
      <c r="D1634" t="s">
        <v>1463</v>
      </c>
      <c r="F1634" t="s">
        <v>1989</v>
      </c>
      <c r="G1634" t="s">
        <v>2017</v>
      </c>
      <c r="H1634" s="116">
        <f t="shared" si="141"/>
        <v>1</v>
      </c>
      <c r="O1634" s="116">
        <f t="shared" si="142"/>
        <v>2016</v>
      </c>
      <c r="P1634" s="116">
        <f t="shared" si="143"/>
        <v>9</v>
      </c>
    </row>
    <row r="1635" spans="1:16" x14ac:dyDescent="0.2">
      <c r="A1635" s="116" t="str">
        <f>IF(I1635="",TRIM(J1635),CONCATENATE(TRIM(J1635)," ",TRIM(I1635)))</f>
        <v>Nerissa Naidoo</v>
      </c>
      <c r="B1635" s="117">
        <v>42406</v>
      </c>
      <c r="C1635" t="s">
        <v>310</v>
      </c>
      <c r="D1635" t="s">
        <v>1658</v>
      </c>
      <c r="E1635" t="s">
        <v>1655</v>
      </c>
      <c r="F1635" t="s">
        <v>1656</v>
      </c>
      <c r="G1635" t="s">
        <v>1700</v>
      </c>
      <c r="H1635" s="116">
        <f t="shared" si="141"/>
        <v>1</v>
      </c>
      <c r="I1635" t="s">
        <v>278</v>
      </c>
      <c r="J1635" t="s">
        <v>277</v>
      </c>
      <c r="K1635">
        <v>5</v>
      </c>
      <c r="M1635" t="s">
        <v>280</v>
      </c>
      <c r="N1635" t="s">
        <v>200</v>
      </c>
      <c r="O1635" s="116">
        <f t="shared" si="142"/>
        <v>2016</v>
      </c>
      <c r="P1635" s="116">
        <f t="shared" si="143"/>
        <v>2</v>
      </c>
    </row>
    <row r="1636" spans="1:16" x14ac:dyDescent="0.2">
      <c r="A1636" s="116" t="str">
        <f>IF(I1636="",TRIM(J1636),CONCATENATE(TRIM(J1636)," ",TRIM(I1636)))</f>
        <v>Nerissa Naidoo</v>
      </c>
      <c r="B1636" s="117">
        <v>42434</v>
      </c>
      <c r="C1636" s="116" t="s">
        <v>524</v>
      </c>
      <c r="D1636" t="s">
        <v>602</v>
      </c>
      <c r="F1636" t="s">
        <v>1707</v>
      </c>
      <c r="G1636" t="s">
        <v>1700</v>
      </c>
      <c r="H1636" s="116">
        <f t="shared" si="141"/>
        <v>2</v>
      </c>
      <c r="I1636" t="s">
        <v>278</v>
      </c>
      <c r="J1636" t="s">
        <v>277</v>
      </c>
      <c r="M1636" t="s">
        <v>280</v>
      </c>
      <c r="N1636" t="s">
        <v>200</v>
      </c>
      <c r="O1636" s="116">
        <f t="shared" si="142"/>
        <v>2016</v>
      </c>
      <c r="P1636" s="116">
        <f t="shared" si="143"/>
        <v>3</v>
      </c>
    </row>
    <row r="1637" spans="1:16" x14ac:dyDescent="0.2">
      <c r="A1637" s="116" t="str">
        <f>IF(I1637="",TRIM(J1637),CONCATENATE(TRIM(J1637)," ",TRIM(I1637)))</f>
        <v>Nerissa Naidoo</v>
      </c>
      <c r="B1637" s="117">
        <v>42456</v>
      </c>
      <c r="C1637" t="s">
        <v>340</v>
      </c>
      <c r="D1637" t="s">
        <v>1658</v>
      </c>
      <c r="F1637" t="s">
        <v>313</v>
      </c>
      <c r="G1637" t="s">
        <v>1700</v>
      </c>
      <c r="H1637" s="116">
        <f t="shared" si="141"/>
        <v>3</v>
      </c>
      <c r="I1637" t="s">
        <v>278</v>
      </c>
      <c r="J1637" t="s">
        <v>277</v>
      </c>
      <c r="M1637" t="s">
        <v>280</v>
      </c>
      <c r="N1637" t="s">
        <v>200</v>
      </c>
      <c r="O1637" s="116">
        <f t="shared" si="142"/>
        <v>2016</v>
      </c>
      <c r="P1637" s="116">
        <f t="shared" si="143"/>
        <v>3</v>
      </c>
    </row>
    <row r="1638" spans="1:16" x14ac:dyDescent="0.2">
      <c r="A1638" s="116" t="str">
        <f>IF(I1638="",TRIM(J1638),CONCATENATE(TRIM(J1638)," ",TRIM(I1638)))</f>
        <v>Nerissa Naidoo</v>
      </c>
      <c r="B1638" s="117">
        <v>42469</v>
      </c>
      <c r="C1638" t="s">
        <v>1753</v>
      </c>
      <c r="D1638" t="s">
        <v>433</v>
      </c>
      <c r="F1638" t="s">
        <v>1461</v>
      </c>
      <c r="G1638" t="s">
        <v>1700</v>
      </c>
      <c r="H1638" s="116">
        <f t="shared" si="141"/>
        <v>4</v>
      </c>
      <c r="I1638" t="s">
        <v>278</v>
      </c>
      <c r="J1638" t="s">
        <v>277</v>
      </c>
      <c r="M1638" t="s">
        <v>280</v>
      </c>
      <c r="N1638" t="s">
        <v>200</v>
      </c>
      <c r="O1638" s="116">
        <f t="shared" si="142"/>
        <v>2016</v>
      </c>
      <c r="P1638" s="116">
        <f t="shared" si="143"/>
        <v>4</v>
      </c>
    </row>
    <row r="1639" spans="1:16" x14ac:dyDescent="0.2">
      <c r="A1639" s="116" t="str">
        <f>IF(I1639="",TRIM(J1639),CONCATENATE(TRIM(J1639)," ",TRIM(I1639)))</f>
        <v>Nerissa Naidoo</v>
      </c>
      <c r="B1639" s="117">
        <v>42476</v>
      </c>
      <c r="C1639" t="s">
        <v>1749</v>
      </c>
      <c r="D1639" t="s">
        <v>1750</v>
      </c>
      <c r="F1639" t="s">
        <v>343</v>
      </c>
      <c r="G1639" t="s">
        <v>1700</v>
      </c>
      <c r="H1639" s="116">
        <f t="shared" si="141"/>
        <v>5</v>
      </c>
      <c r="I1639" t="s">
        <v>278</v>
      </c>
      <c r="J1639" t="s">
        <v>277</v>
      </c>
      <c r="N1639" t="s">
        <v>200</v>
      </c>
      <c r="O1639" s="116">
        <f t="shared" si="142"/>
        <v>2016</v>
      </c>
      <c r="P1639" s="116">
        <f t="shared" si="143"/>
        <v>4</v>
      </c>
    </row>
    <row r="1640" spans="1:16" x14ac:dyDescent="0.2">
      <c r="A1640" t="s">
        <v>1249</v>
      </c>
      <c r="B1640" s="117">
        <v>42497</v>
      </c>
      <c r="C1640" t="s">
        <v>1746</v>
      </c>
      <c r="D1640" t="s">
        <v>1780</v>
      </c>
      <c r="F1640" t="s">
        <v>313</v>
      </c>
      <c r="G1640" t="s">
        <v>1700</v>
      </c>
      <c r="H1640" s="116">
        <f t="shared" si="141"/>
        <v>6</v>
      </c>
      <c r="N1640" t="s">
        <v>200</v>
      </c>
      <c r="O1640" s="116">
        <f t="shared" si="142"/>
        <v>2016</v>
      </c>
      <c r="P1640" s="116">
        <f t="shared" si="143"/>
        <v>5</v>
      </c>
    </row>
    <row r="1641" spans="1:16" x14ac:dyDescent="0.2">
      <c r="A1641" s="116" t="str">
        <f t="shared" ref="A1641:A1648" si="145">IF(I1641="",TRIM(J1641),CONCATENATE(TRIM(J1641)," ",TRIM(I1641)))</f>
        <v>Nerissa Naidoo</v>
      </c>
      <c r="B1641" s="120">
        <v>41972</v>
      </c>
      <c r="C1641" s="116" t="s">
        <v>336</v>
      </c>
      <c r="D1641" s="116" t="s">
        <v>321</v>
      </c>
      <c r="E1641" s="116" t="s">
        <v>338</v>
      </c>
      <c r="F1641" s="116" t="s">
        <v>313</v>
      </c>
      <c r="G1641" s="116" t="s">
        <v>1311</v>
      </c>
      <c r="H1641" s="116">
        <f t="shared" si="141"/>
        <v>1</v>
      </c>
      <c r="I1641" s="116" t="s">
        <v>278</v>
      </c>
      <c r="J1641" s="116" t="s">
        <v>277</v>
      </c>
      <c r="K1641" s="116">
        <v>4</v>
      </c>
      <c r="L1641" s="116"/>
      <c r="M1641" s="116" t="s">
        <v>280</v>
      </c>
      <c r="N1641" s="116" t="s">
        <v>317</v>
      </c>
      <c r="O1641" s="116">
        <f t="shared" si="142"/>
        <v>2014</v>
      </c>
      <c r="P1641" s="116">
        <f t="shared" si="143"/>
        <v>11</v>
      </c>
    </row>
    <row r="1642" spans="1:16" x14ac:dyDescent="0.2">
      <c r="A1642" s="116" t="str">
        <f t="shared" si="145"/>
        <v>Nerissa Naidoo</v>
      </c>
      <c r="B1642" s="120">
        <v>42238</v>
      </c>
      <c r="C1642" s="116" t="s">
        <v>545</v>
      </c>
      <c r="D1642" s="116" t="s">
        <v>1013</v>
      </c>
      <c r="E1642" s="116"/>
      <c r="F1642" s="116" t="s">
        <v>313</v>
      </c>
      <c r="G1642" s="116" t="s">
        <v>1506</v>
      </c>
      <c r="H1642" s="116">
        <f t="shared" si="141"/>
        <v>1</v>
      </c>
      <c r="I1642" s="116" t="s">
        <v>278</v>
      </c>
      <c r="J1642" s="116" t="s">
        <v>277</v>
      </c>
      <c r="K1642" s="116"/>
      <c r="L1642" s="116"/>
      <c r="M1642" s="116"/>
      <c r="N1642" s="116" t="s">
        <v>200</v>
      </c>
      <c r="O1642" s="116">
        <f t="shared" si="142"/>
        <v>2015</v>
      </c>
      <c r="P1642" s="116">
        <f t="shared" si="143"/>
        <v>8</v>
      </c>
    </row>
    <row r="1643" spans="1:16" x14ac:dyDescent="0.2">
      <c r="A1643" s="116" t="str">
        <f t="shared" si="145"/>
        <v>Nerissa Naidoo</v>
      </c>
      <c r="B1643" s="117">
        <v>42259</v>
      </c>
      <c r="C1643" t="s">
        <v>520</v>
      </c>
      <c r="D1643" s="118" t="s">
        <v>1554</v>
      </c>
      <c r="E1643" s="118"/>
      <c r="F1643" s="118" t="s">
        <v>313</v>
      </c>
      <c r="G1643" s="118" t="s">
        <v>1506</v>
      </c>
      <c r="H1643" s="116">
        <f t="shared" si="141"/>
        <v>2</v>
      </c>
      <c r="I1643" s="118" t="s">
        <v>278</v>
      </c>
      <c r="J1643" s="118" t="s">
        <v>277</v>
      </c>
      <c r="K1643" s="118"/>
      <c r="L1643" s="118"/>
      <c r="M1643" s="118"/>
      <c r="N1643" s="118" t="s">
        <v>200</v>
      </c>
      <c r="O1643" s="116">
        <f t="shared" si="142"/>
        <v>2015</v>
      </c>
      <c r="P1643" s="116">
        <f t="shared" si="143"/>
        <v>9</v>
      </c>
    </row>
    <row r="1644" spans="1:16" x14ac:dyDescent="0.2">
      <c r="A1644" s="116" t="str">
        <f t="shared" si="145"/>
        <v>Nerissa Naidoo</v>
      </c>
      <c r="B1644" s="117">
        <v>42315</v>
      </c>
      <c r="C1644" t="s">
        <v>336</v>
      </c>
      <c r="D1644" t="s">
        <v>1643</v>
      </c>
      <c r="F1644" t="s">
        <v>363</v>
      </c>
      <c r="G1644" t="s">
        <v>1506</v>
      </c>
      <c r="H1644" s="116">
        <f t="shared" si="141"/>
        <v>3</v>
      </c>
      <c r="I1644" t="s">
        <v>278</v>
      </c>
      <c r="J1644" t="s">
        <v>277</v>
      </c>
      <c r="M1644" t="s">
        <v>280</v>
      </c>
      <c r="N1644" t="s">
        <v>200</v>
      </c>
      <c r="O1644" s="116">
        <f t="shared" si="142"/>
        <v>2015</v>
      </c>
      <c r="P1644" s="116">
        <f t="shared" si="143"/>
        <v>11</v>
      </c>
    </row>
    <row r="1645" spans="1:16" x14ac:dyDescent="0.2">
      <c r="A1645" s="116" t="str">
        <f t="shared" si="145"/>
        <v>Nerissa Naidoo</v>
      </c>
      <c r="B1645" s="117">
        <v>42434</v>
      </c>
      <c r="C1645" s="116" t="s">
        <v>524</v>
      </c>
      <c r="D1645" t="s">
        <v>1713</v>
      </c>
      <c r="F1645" t="s">
        <v>1705</v>
      </c>
      <c r="G1645" t="s">
        <v>1506</v>
      </c>
      <c r="H1645" s="116">
        <f t="shared" si="141"/>
        <v>4</v>
      </c>
      <c r="I1645" t="s">
        <v>278</v>
      </c>
      <c r="J1645" t="s">
        <v>277</v>
      </c>
      <c r="M1645" t="s">
        <v>280</v>
      </c>
      <c r="N1645" t="s">
        <v>200</v>
      </c>
      <c r="O1645" s="116">
        <f t="shared" si="142"/>
        <v>2016</v>
      </c>
      <c r="P1645" s="116">
        <f t="shared" si="143"/>
        <v>3</v>
      </c>
    </row>
    <row r="1646" spans="1:16" x14ac:dyDescent="0.2">
      <c r="A1646" s="116" t="str">
        <f t="shared" si="145"/>
        <v>Nerissa Naidoo</v>
      </c>
      <c r="B1646" s="120">
        <v>41972</v>
      </c>
      <c r="C1646" s="116" t="s">
        <v>336</v>
      </c>
      <c r="D1646" s="116" t="s">
        <v>321</v>
      </c>
      <c r="E1646" s="116" t="s">
        <v>363</v>
      </c>
      <c r="F1646" s="116" t="s">
        <v>364</v>
      </c>
      <c r="G1646" s="116" t="s">
        <v>1312</v>
      </c>
      <c r="H1646" s="116">
        <f t="shared" si="141"/>
        <v>1</v>
      </c>
      <c r="I1646" s="116" t="s">
        <v>278</v>
      </c>
      <c r="J1646" s="116" t="s">
        <v>277</v>
      </c>
      <c r="K1646" s="116">
        <v>4</v>
      </c>
      <c r="L1646" s="116"/>
      <c r="M1646" s="116" t="s">
        <v>280</v>
      </c>
      <c r="N1646" s="116" t="s">
        <v>317</v>
      </c>
      <c r="O1646" s="116">
        <f t="shared" si="142"/>
        <v>2014</v>
      </c>
      <c r="P1646" s="116">
        <f t="shared" si="143"/>
        <v>11</v>
      </c>
    </row>
    <row r="1647" spans="1:16" x14ac:dyDescent="0.2">
      <c r="A1647" s="116" t="str">
        <f t="shared" si="145"/>
        <v>Nerissa Naidoo</v>
      </c>
      <c r="B1647" s="120">
        <v>42049</v>
      </c>
      <c r="C1647" s="116" t="s">
        <v>553</v>
      </c>
      <c r="D1647" s="116" t="s">
        <v>554</v>
      </c>
      <c r="E1647" s="116"/>
      <c r="F1647" s="116" t="s">
        <v>313</v>
      </c>
      <c r="G1647" s="116" t="s">
        <v>1312</v>
      </c>
      <c r="H1647" s="116">
        <f t="shared" si="141"/>
        <v>2</v>
      </c>
      <c r="I1647" s="116" t="s">
        <v>278</v>
      </c>
      <c r="J1647" s="116" t="s">
        <v>277</v>
      </c>
      <c r="K1647" s="116">
        <v>4</v>
      </c>
      <c r="L1647" s="116"/>
      <c r="M1647" s="116" t="s">
        <v>280</v>
      </c>
      <c r="N1647" s="116" t="s">
        <v>200</v>
      </c>
      <c r="O1647" s="116">
        <f t="shared" si="142"/>
        <v>2015</v>
      </c>
      <c r="P1647" s="116">
        <f t="shared" si="143"/>
        <v>2</v>
      </c>
    </row>
    <row r="1648" spans="1:16" x14ac:dyDescent="0.2">
      <c r="A1648" s="116" t="str">
        <f t="shared" si="145"/>
        <v>Nerissa Naidoo</v>
      </c>
      <c r="B1648" s="120">
        <v>42077</v>
      </c>
      <c r="C1648" s="116" t="s">
        <v>326</v>
      </c>
      <c r="D1648" s="116" t="s">
        <v>598</v>
      </c>
      <c r="E1648" s="116" t="s">
        <v>328</v>
      </c>
      <c r="F1648" s="116" t="s">
        <v>329</v>
      </c>
      <c r="G1648" s="116" t="s">
        <v>1312</v>
      </c>
      <c r="H1648" s="116">
        <f t="shared" si="141"/>
        <v>3</v>
      </c>
      <c r="I1648" s="116" t="s">
        <v>278</v>
      </c>
      <c r="J1648" s="116" t="s">
        <v>277</v>
      </c>
      <c r="K1648" s="116">
        <v>4</v>
      </c>
      <c r="L1648" s="116"/>
      <c r="M1648" s="116" t="s">
        <v>280</v>
      </c>
      <c r="N1648" s="116" t="s">
        <v>200</v>
      </c>
      <c r="O1648" s="116">
        <f t="shared" si="142"/>
        <v>2015</v>
      </c>
      <c r="P1648" s="116">
        <f t="shared" si="143"/>
        <v>3</v>
      </c>
    </row>
    <row r="1649" spans="1:16" x14ac:dyDescent="0.2">
      <c r="A1649" t="s">
        <v>1249</v>
      </c>
      <c r="B1649" s="117">
        <v>42627</v>
      </c>
      <c r="C1649" t="s">
        <v>1983</v>
      </c>
      <c r="D1649" t="s">
        <v>1984</v>
      </c>
      <c r="F1649" t="s">
        <v>1985</v>
      </c>
      <c r="G1649" t="s">
        <v>2018</v>
      </c>
      <c r="H1649" s="116">
        <f t="shared" si="141"/>
        <v>1</v>
      </c>
      <c r="O1649" s="116">
        <f t="shared" si="142"/>
        <v>2016</v>
      </c>
      <c r="P1649" s="116">
        <f t="shared" si="143"/>
        <v>9</v>
      </c>
    </row>
    <row r="1650" spans="1:16" x14ac:dyDescent="0.2">
      <c r="A1650" s="116" t="str">
        <f t="shared" ref="A1650:A1674" si="146">IF(I1650="",TRIM(J1650),CONCATENATE(TRIM(J1650)," ",TRIM(I1650)))</f>
        <v>Nerissa Naidoo</v>
      </c>
      <c r="B1650" s="120">
        <v>42154</v>
      </c>
      <c r="C1650" s="116" t="s">
        <v>439</v>
      </c>
      <c r="D1650" s="116" t="s">
        <v>732</v>
      </c>
      <c r="E1650" s="116" t="s">
        <v>441</v>
      </c>
      <c r="F1650" s="116" t="s">
        <v>442</v>
      </c>
      <c r="G1650" s="116" t="s">
        <v>1313</v>
      </c>
      <c r="H1650" s="116">
        <f t="shared" si="141"/>
        <v>1</v>
      </c>
      <c r="I1650" s="116" t="s">
        <v>278</v>
      </c>
      <c r="J1650" s="116" t="s">
        <v>277</v>
      </c>
      <c r="K1650" s="116">
        <v>4</v>
      </c>
      <c r="L1650" s="116"/>
      <c r="M1650" s="116" t="s">
        <v>280</v>
      </c>
      <c r="N1650" s="116" t="s">
        <v>200</v>
      </c>
      <c r="O1650" s="116">
        <f t="shared" si="142"/>
        <v>2015</v>
      </c>
      <c r="P1650" s="116">
        <f t="shared" si="143"/>
        <v>5</v>
      </c>
    </row>
    <row r="1651" spans="1:16" x14ac:dyDescent="0.2">
      <c r="A1651" s="116" t="str">
        <f t="shared" si="146"/>
        <v>Nerissa Naidoo</v>
      </c>
      <c r="B1651" s="120">
        <v>42161</v>
      </c>
      <c r="C1651" s="116" t="s">
        <v>541</v>
      </c>
      <c r="D1651" s="116" t="s">
        <v>1279</v>
      </c>
      <c r="E1651" s="116"/>
      <c r="F1651" s="116" t="s">
        <v>313</v>
      </c>
      <c r="G1651" s="116" t="s">
        <v>1313</v>
      </c>
      <c r="H1651" s="116">
        <f t="shared" si="141"/>
        <v>2</v>
      </c>
      <c r="I1651" s="116" t="s">
        <v>278</v>
      </c>
      <c r="J1651" s="116" t="s">
        <v>277</v>
      </c>
      <c r="K1651" s="116">
        <v>4</v>
      </c>
      <c r="L1651" s="116"/>
      <c r="M1651" s="116" t="s">
        <v>280</v>
      </c>
      <c r="N1651" s="116" t="s">
        <v>200</v>
      </c>
      <c r="O1651" s="116">
        <f t="shared" si="142"/>
        <v>2015</v>
      </c>
      <c r="P1651" s="116">
        <f t="shared" si="143"/>
        <v>6</v>
      </c>
    </row>
    <row r="1652" spans="1:16" x14ac:dyDescent="0.2">
      <c r="A1652" s="116" t="str">
        <f t="shared" si="146"/>
        <v>Nerissa Naidoo</v>
      </c>
      <c r="B1652" s="120">
        <v>42175</v>
      </c>
      <c r="C1652" s="116" t="s">
        <v>562</v>
      </c>
      <c r="D1652" s="116" t="s">
        <v>1471</v>
      </c>
      <c r="E1652" s="116" t="s">
        <v>564</v>
      </c>
      <c r="F1652" s="116" t="s">
        <v>313</v>
      </c>
      <c r="G1652" s="116" t="s">
        <v>1313</v>
      </c>
      <c r="H1652" s="116">
        <f t="shared" si="141"/>
        <v>3</v>
      </c>
      <c r="I1652" s="116" t="s">
        <v>278</v>
      </c>
      <c r="J1652" s="116" t="s">
        <v>277</v>
      </c>
      <c r="K1652" s="116">
        <v>4</v>
      </c>
      <c r="L1652" s="116"/>
      <c r="M1652" s="116" t="s">
        <v>280</v>
      </c>
      <c r="N1652" s="116" t="s">
        <v>200</v>
      </c>
      <c r="O1652" s="116">
        <f t="shared" si="142"/>
        <v>2015</v>
      </c>
      <c r="P1652" s="116">
        <f t="shared" si="143"/>
        <v>6</v>
      </c>
    </row>
    <row r="1653" spans="1:16" x14ac:dyDescent="0.2">
      <c r="A1653" s="116" t="str">
        <f t="shared" si="146"/>
        <v>Nerissa Naidoo</v>
      </c>
      <c r="B1653" s="117">
        <v>42588</v>
      </c>
      <c r="C1653" t="s">
        <v>687</v>
      </c>
      <c r="D1653" s="140" t="s">
        <v>1891</v>
      </c>
      <c r="E1653" s="140"/>
      <c r="F1653" s="143" t="s">
        <v>1461</v>
      </c>
      <c r="G1653" s="140" t="s">
        <v>1936</v>
      </c>
      <c r="H1653" s="116">
        <f t="shared" si="141"/>
        <v>1</v>
      </c>
      <c r="I1653" s="140" t="s">
        <v>278</v>
      </c>
      <c r="J1653" s="140" t="s">
        <v>277</v>
      </c>
      <c r="K1653" s="140"/>
      <c r="L1653" s="140"/>
      <c r="M1653" s="140"/>
      <c r="N1653" s="140" t="s">
        <v>200</v>
      </c>
      <c r="O1653" s="116">
        <f t="shared" si="142"/>
        <v>2016</v>
      </c>
      <c r="P1653" s="116">
        <f t="shared" si="143"/>
        <v>8</v>
      </c>
    </row>
    <row r="1654" spans="1:16" x14ac:dyDescent="0.2">
      <c r="A1654" s="116" t="str">
        <f t="shared" si="146"/>
        <v>Nerissa Naidoo</v>
      </c>
      <c r="B1654" s="120">
        <v>41972</v>
      </c>
      <c r="C1654" s="116" t="s">
        <v>336</v>
      </c>
      <c r="D1654" s="116" t="s">
        <v>650</v>
      </c>
      <c r="E1654" s="116" t="s">
        <v>363</v>
      </c>
      <c r="F1654" s="116" t="s">
        <v>364</v>
      </c>
      <c r="G1654" s="116" t="s">
        <v>1314</v>
      </c>
      <c r="H1654" s="116">
        <f t="shared" si="141"/>
        <v>1</v>
      </c>
      <c r="I1654" s="116" t="s">
        <v>278</v>
      </c>
      <c r="J1654" s="116" t="s">
        <v>277</v>
      </c>
      <c r="K1654" s="116">
        <v>4</v>
      </c>
      <c r="L1654" s="116"/>
      <c r="M1654" s="116" t="s">
        <v>280</v>
      </c>
      <c r="N1654" s="116" t="s">
        <v>317</v>
      </c>
      <c r="O1654" s="116">
        <f t="shared" si="142"/>
        <v>2014</v>
      </c>
      <c r="P1654" s="116">
        <f t="shared" si="143"/>
        <v>11</v>
      </c>
    </row>
    <row r="1655" spans="1:16" x14ac:dyDescent="0.2">
      <c r="A1655" s="116" t="str">
        <f t="shared" si="146"/>
        <v>Nerissa Naidoo</v>
      </c>
      <c r="B1655" s="120">
        <v>42049</v>
      </c>
      <c r="C1655" s="116" t="s">
        <v>553</v>
      </c>
      <c r="D1655" s="116" t="s">
        <v>792</v>
      </c>
      <c r="E1655" s="116"/>
      <c r="F1655" s="116" t="s">
        <v>313</v>
      </c>
      <c r="G1655" s="116" t="s">
        <v>1314</v>
      </c>
      <c r="H1655" s="116">
        <f t="shared" si="141"/>
        <v>2</v>
      </c>
      <c r="I1655" s="116" t="s">
        <v>278</v>
      </c>
      <c r="J1655" s="116" t="s">
        <v>277</v>
      </c>
      <c r="K1655" s="116">
        <v>4</v>
      </c>
      <c r="L1655" s="116"/>
      <c r="M1655" s="116" t="s">
        <v>280</v>
      </c>
      <c r="N1655" s="116" t="s">
        <v>200</v>
      </c>
      <c r="O1655" s="116">
        <f t="shared" si="142"/>
        <v>2015</v>
      </c>
      <c r="P1655" s="116">
        <f t="shared" si="143"/>
        <v>2</v>
      </c>
    </row>
    <row r="1656" spans="1:16" x14ac:dyDescent="0.2">
      <c r="A1656" s="116" t="str">
        <f t="shared" si="146"/>
        <v>Nerissa Naidoo</v>
      </c>
      <c r="B1656" s="120">
        <v>42077</v>
      </c>
      <c r="C1656" s="116" t="s">
        <v>326</v>
      </c>
      <c r="D1656" s="116" t="s">
        <v>598</v>
      </c>
      <c r="E1656" s="116" t="s">
        <v>328</v>
      </c>
      <c r="F1656" s="116" t="s">
        <v>329</v>
      </c>
      <c r="G1656" s="116" t="s">
        <v>1314</v>
      </c>
      <c r="H1656" s="116">
        <f t="shared" si="141"/>
        <v>3</v>
      </c>
      <c r="I1656" s="116" t="s">
        <v>278</v>
      </c>
      <c r="J1656" s="116" t="s">
        <v>277</v>
      </c>
      <c r="K1656" s="116">
        <v>4</v>
      </c>
      <c r="L1656" s="116"/>
      <c r="M1656" s="116" t="s">
        <v>280</v>
      </c>
      <c r="N1656" s="116" t="s">
        <v>200</v>
      </c>
      <c r="O1656" s="116">
        <f t="shared" si="142"/>
        <v>2015</v>
      </c>
      <c r="P1656" s="116">
        <f t="shared" si="143"/>
        <v>3</v>
      </c>
    </row>
    <row r="1657" spans="1:16" x14ac:dyDescent="0.2">
      <c r="A1657" s="116" t="str">
        <f t="shared" si="146"/>
        <v>Nerissa Naidoo</v>
      </c>
      <c r="B1657" s="120">
        <v>42091</v>
      </c>
      <c r="C1657" s="116" t="s">
        <v>445</v>
      </c>
      <c r="D1657" s="116" t="s">
        <v>651</v>
      </c>
      <c r="E1657" s="116" t="s">
        <v>312</v>
      </c>
      <c r="F1657" s="116" t="s">
        <v>446</v>
      </c>
      <c r="G1657" s="116" t="s">
        <v>1314</v>
      </c>
      <c r="H1657" s="116">
        <f t="shared" si="141"/>
        <v>4</v>
      </c>
      <c r="I1657" s="116" t="s">
        <v>278</v>
      </c>
      <c r="J1657" s="116" t="s">
        <v>277</v>
      </c>
      <c r="K1657" s="116">
        <v>4</v>
      </c>
      <c r="L1657" s="116"/>
      <c r="M1657" s="116" t="s">
        <v>280</v>
      </c>
      <c r="N1657" s="116" t="s">
        <v>200</v>
      </c>
      <c r="O1657" s="116">
        <f t="shared" si="142"/>
        <v>2015</v>
      </c>
      <c r="P1657" s="116">
        <f t="shared" si="143"/>
        <v>3</v>
      </c>
    </row>
    <row r="1658" spans="1:16" x14ac:dyDescent="0.2">
      <c r="A1658" s="116" t="str">
        <f t="shared" si="146"/>
        <v>Nerissa Naidoo</v>
      </c>
      <c r="B1658" s="120">
        <v>41825</v>
      </c>
      <c r="C1658" s="116" t="s">
        <v>320</v>
      </c>
      <c r="D1658" s="116" t="s">
        <v>323</v>
      </c>
      <c r="E1658" s="116" t="s">
        <v>312</v>
      </c>
      <c r="F1658" s="116" t="s">
        <v>313</v>
      </c>
      <c r="G1658" s="116" t="s">
        <v>1315</v>
      </c>
      <c r="H1658" s="116">
        <f t="shared" si="141"/>
        <v>1</v>
      </c>
      <c r="I1658" s="116" t="s">
        <v>278</v>
      </c>
      <c r="J1658" s="116" t="s">
        <v>277</v>
      </c>
      <c r="K1658" s="116">
        <v>4</v>
      </c>
      <c r="L1658" s="116"/>
      <c r="M1658" s="116" t="s">
        <v>280</v>
      </c>
      <c r="N1658" s="116" t="s">
        <v>317</v>
      </c>
      <c r="O1658" s="116">
        <f t="shared" si="142"/>
        <v>2014</v>
      </c>
      <c r="P1658" s="116">
        <f t="shared" si="143"/>
        <v>7</v>
      </c>
    </row>
    <row r="1659" spans="1:16" x14ac:dyDescent="0.2">
      <c r="A1659" s="116" t="str">
        <f t="shared" si="146"/>
        <v>Nerissa Naidoo</v>
      </c>
      <c r="B1659" s="120">
        <v>41839</v>
      </c>
      <c r="C1659" s="116" t="s">
        <v>692</v>
      </c>
      <c r="D1659" s="116" t="s">
        <v>746</v>
      </c>
      <c r="E1659" s="116"/>
      <c r="F1659" s="116" t="s">
        <v>313</v>
      </c>
      <c r="G1659" s="116" t="s">
        <v>1315</v>
      </c>
      <c r="H1659" s="116">
        <f t="shared" si="141"/>
        <v>2</v>
      </c>
      <c r="I1659" s="116" t="s">
        <v>278</v>
      </c>
      <c r="J1659" s="116" t="s">
        <v>1284</v>
      </c>
      <c r="K1659" s="116"/>
      <c r="L1659" s="116"/>
      <c r="M1659" s="116"/>
      <c r="N1659" s="116"/>
      <c r="O1659" s="116">
        <f t="shared" si="142"/>
        <v>2014</v>
      </c>
      <c r="P1659" s="116">
        <f t="shared" si="143"/>
        <v>7</v>
      </c>
    </row>
    <row r="1660" spans="1:16" x14ac:dyDescent="0.2">
      <c r="A1660" s="116" t="str">
        <f t="shared" si="146"/>
        <v>Nerissa Naidoo</v>
      </c>
      <c r="B1660" s="120">
        <v>41867</v>
      </c>
      <c r="C1660" s="116" t="s">
        <v>545</v>
      </c>
      <c r="D1660" s="116" t="s">
        <v>552</v>
      </c>
      <c r="E1660" s="116"/>
      <c r="F1660" s="116" t="s">
        <v>313</v>
      </c>
      <c r="G1660" s="116" t="s">
        <v>1315</v>
      </c>
      <c r="H1660" s="116">
        <f t="shared" si="141"/>
        <v>3</v>
      </c>
      <c r="I1660" s="116" t="s">
        <v>278</v>
      </c>
      <c r="J1660" s="116" t="s">
        <v>277</v>
      </c>
      <c r="K1660" s="116"/>
      <c r="L1660" s="116"/>
      <c r="M1660" s="116"/>
      <c r="N1660" s="116" t="s">
        <v>317</v>
      </c>
      <c r="O1660" s="116">
        <f t="shared" si="142"/>
        <v>2014</v>
      </c>
      <c r="P1660" s="116">
        <f t="shared" si="143"/>
        <v>8</v>
      </c>
    </row>
    <row r="1661" spans="1:16" x14ac:dyDescent="0.2">
      <c r="A1661" s="116" t="str">
        <f t="shared" si="146"/>
        <v>Nerissa Naidoo</v>
      </c>
      <c r="B1661" s="120">
        <v>42154</v>
      </c>
      <c r="C1661" s="116" t="s">
        <v>439</v>
      </c>
      <c r="D1661" s="116" t="s">
        <v>440</v>
      </c>
      <c r="E1661" s="116" t="s">
        <v>441</v>
      </c>
      <c r="F1661" s="116" t="s">
        <v>442</v>
      </c>
      <c r="G1661" s="116" t="s">
        <v>1316</v>
      </c>
      <c r="H1661" s="116">
        <f t="shared" si="141"/>
        <v>1</v>
      </c>
      <c r="I1661" s="116" t="s">
        <v>278</v>
      </c>
      <c r="J1661" s="116" t="s">
        <v>277</v>
      </c>
      <c r="K1661" s="116">
        <v>4</v>
      </c>
      <c r="L1661" s="116"/>
      <c r="M1661" s="116" t="s">
        <v>280</v>
      </c>
      <c r="N1661" s="116" t="s">
        <v>200</v>
      </c>
      <c r="O1661" s="116">
        <f t="shared" si="142"/>
        <v>2015</v>
      </c>
      <c r="P1661" s="116">
        <f t="shared" si="143"/>
        <v>5</v>
      </c>
    </row>
    <row r="1662" spans="1:16" x14ac:dyDescent="0.2">
      <c r="A1662" s="116" t="str">
        <f t="shared" si="146"/>
        <v>Nerissa Naidoo</v>
      </c>
      <c r="B1662" s="120">
        <v>41503</v>
      </c>
      <c r="C1662" s="116" t="s">
        <v>480</v>
      </c>
      <c r="D1662" s="116" t="s">
        <v>481</v>
      </c>
      <c r="E1662" s="116"/>
      <c r="F1662" s="116" t="s">
        <v>313</v>
      </c>
      <c r="G1662" s="116" t="s">
        <v>1317</v>
      </c>
      <c r="H1662" s="116">
        <f t="shared" si="141"/>
        <v>1</v>
      </c>
      <c r="I1662" s="116" t="s">
        <v>278</v>
      </c>
      <c r="J1662" s="116" t="s">
        <v>277</v>
      </c>
      <c r="K1662" s="116"/>
      <c r="L1662" s="116"/>
      <c r="M1662" s="116"/>
      <c r="N1662" s="116" t="s">
        <v>317</v>
      </c>
      <c r="O1662" s="116">
        <f t="shared" si="142"/>
        <v>2013</v>
      </c>
      <c r="P1662" s="116">
        <f t="shared" si="143"/>
        <v>8</v>
      </c>
    </row>
    <row r="1663" spans="1:16" x14ac:dyDescent="0.2">
      <c r="A1663" s="116" t="str">
        <f t="shared" si="146"/>
        <v>Nerissa Naidoo</v>
      </c>
      <c r="B1663" s="120">
        <v>41699</v>
      </c>
      <c r="C1663" s="116" t="s">
        <v>703</v>
      </c>
      <c r="D1663" s="116" t="s">
        <v>760</v>
      </c>
      <c r="E1663" s="116" t="s">
        <v>583</v>
      </c>
      <c r="F1663" s="116" t="s">
        <v>313</v>
      </c>
      <c r="G1663" s="116" t="s">
        <v>1317</v>
      </c>
      <c r="H1663" s="116">
        <f t="shared" si="141"/>
        <v>2</v>
      </c>
      <c r="I1663" s="116" t="s">
        <v>278</v>
      </c>
      <c r="J1663" s="116" t="s">
        <v>277</v>
      </c>
      <c r="K1663" s="116"/>
      <c r="L1663" s="116"/>
      <c r="M1663" s="116" t="s">
        <v>280</v>
      </c>
      <c r="N1663" s="116" t="s">
        <v>317</v>
      </c>
      <c r="O1663" s="116">
        <f t="shared" si="142"/>
        <v>2014</v>
      </c>
      <c r="P1663" s="116">
        <f t="shared" si="143"/>
        <v>3</v>
      </c>
    </row>
    <row r="1664" spans="1:16" x14ac:dyDescent="0.2">
      <c r="A1664" s="116" t="str">
        <f t="shared" si="146"/>
        <v>Nerissa Naidoo</v>
      </c>
      <c r="B1664" s="120">
        <v>41854</v>
      </c>
      <c r="C1664" s="116" t="s">
        <v>371</v>
      </c>
      <c r="D1664" s="116" t="s">
        <v>914</v>
      </c>
      <c r="E1664" s="116"/>
      <c r="F1664" s="116" t="s">
        <v>475</v>
      </c>
      <c r="G1664" s="116" t="s">
        <v>1318</v>
      </c>
      <c r="H1664" s="116">
        <f t="shared" si="141"/>
        <v>1</v>
      </c>
      <c r="I1664" s="116"/>
      <c r="J1664" s="116" t="s">
        <v>97</v>
      </c>
      <c r="K1664" s="116"/>
      <c r="L1664" s="116"/>
      <c r="M1664" s="116"/>
      <c r="N1664" s="116"/>
      <c r="O1664" s="116">
        <f t="shared" si="142"/>
        <v>2014</v>
      </c>
      <c r="P1664" s="116">
        <f t="shared" si="143"/>
        <v>8</v>
      </c>
    </row>
    <row r="1665" spans="1:16" x14ac:dyDescent="0.2">
      <c r="A1665" s="116" t="str">
        <f t="shared" si="146"/>
        <v>Nerissa Naidoo</v>
      </c>
      <c r="B1665" s="120">
        <v>41854</v>
      </c>
      <c r="C1665" s="116" t="s">
        <v>371</v>
      </c>
      <c r="D1665" s="116" t="s">
        <v>914</v>
      </c>
      <c r="E1665" s="116"/>
      <c r="F1665" s="116" t="s">
        <v>373</v>
      </c>
      <c r="G1665" s="116" t="s">
        <v>1318</v>
      </c>
      <c r="H1665" s="116">
        <f t="shared" si="141"/>
        <v>2</v>
      </c>
      <c r="I1665" s="116"/>
      <c r="J1665" s="116" t="s">
        <v>97</v>
      </c>
      <c r="K1665" s="116"/>
      <c r="L1665" s="116"/>
      <c r="M1665" s="116"/>
      <c r="N1665" s="116"/>
      <c r="O1665" s="116">
        <f t="shared" si="142"/>
        <v>2014</v>
      </c>
      <c r="P1665" s="116">
        <f t="shared" si="143"/>
        <v>8</v>
      </c>
    </row>
    <row r="1666" spans="1:16" x14ac:dyDescent="0.2">
      <c r="A1666" s="116" t="str">
        <f t="shared" si="146"/>
        <v>Nerissa Naidoo</v>
      </c>
      <c r="B1666" s="120">
        <v>41860</v>
      </c>
      <c r="C1666" s="116" t="s">
        <v>476</v>
      </c>
      <c r="D1666" s="116" t="s">
        <v>1258</v>
      </c>
      <c r="E1666" s="116"/>
      <c r="F1666" s="116" t="s">
        <v>313</v>
      </c>
      <c r="G1666" s="116" t="s">
        <v>1318</v>
      </c>
      <c r="H1666" s="116">
        <f t="shared" ref="H1666:H1729" si="147">IF(TRIM(G1666)=TRIM(G1665),H1665+1,1)</f>
        <v>3</v>
      </c>
      <c r="I1666" s="116" t="s">
        <v>278</v>
      </c>
      <c r="J1666" s="116" t="s">
        <v>277</v>
      </c>
      <c r="K1666" s="116"/>
      <c r="L1666" s="116"/>
      <c r="M1666" s="116"/>
      <c r="N1666" s="116"/>
      <c r="O1666" s="116">
        <f t="shared" ref="O1666:O1729" si="148">YEAR(B1666)</f>
        <v>2014</v>
      </c>
      <c r="P1666" s="116">
        <f t="shared" ref="P1666:P1729" si="149">MONTH(B1666)</f>
        <v>8</v>
      </c>
    </row>
    <row r="1667" spans="1:16" x14ac:dyDescent="0.2">
      <c r="A1667" s="116" t="str">
        <f t="shared" si="146"/>
        <v>Nerissa Naidoo</v>
      </c>
      <c r="B1667" s="120">
        <v>41909</v>
      </c>
      <c r="C1667" s="120" t="s">
        <v>505</v>
      </c>
      <c r="D1667" s="116" t="s">
        <v>664</v>
      </c>
      <c r="E1667" s="116"/>
      <c r="F1667" s="116" t="s">
        <v>313</v>
      </c>
      <c r="G1667" s="116" t="s">
        <v>1318</v>
      </c>
      <c r="H1667" s="116">
        <f t="shared" si="147"/>
        <v>4</v>
      </c>
      <c r="I1667" s="116" t="s">
        <v>278</v>
      </c>
      <c r="J1667" s="116" t="s">
        <v>277</v>
      </c>
      <c r="K1667" s="116"/>
      <c r="L1667" s="116"/>
      <c r="M1667" s="116" t="s">
        <v>280</v>
      </c>
      <c r="N1667" s="116" t="s">
        <v>317</v>
      </c>
      <c r="O1667" s="116">
        <f t="shared" si="148"/>
        <v>2014</v>
      </c>
      <c r="P1667" s="116">
        <f t="shared" si="149"/>
        <v>9</v>
      </c>
    </row>
    <row r="1668" spans="1:16" x14ac:dyDescent="0.2">
      <c r="A1668" s="116" t="str">
        <f t="shared" si="146"/>
        <v>Nerissa Naidoo</v>
      </c>
      <c r="B1668" s="120">
        <v>41916</v>
      </c>
      <c r="C1668" s="116" t="s">
        <v>535</v>
      </c>
      <c r="D1668" s="116" t="s">
        <v>433</v>
      </c>
      <c r="E1668" s="116"/>
      <c r="F1668" s="116" t="s">
        <v>313</v>
      </c>
      <c r="G1668" s="116" t="s">
        <v>1318</v>
      </c>
      <c r="H1668" s="116">
        <f t="shared" si="147"/>
        <v>5</v>
      </c>
      <c r="I1668" s="116" t="s">
        <v>278</v>
      </c>
      <c r="J1668" s="116" t="s">
        <v>277</v>
      </c>
      <c r="K1668" s="116"/>
      <c r="L1668" s="116"/>
      <c r="M1668" s="116" t="s">
        <v>280</v>
      </c>
      <c r="N1668" s="116" t="s">
        <v>317</v>
      </c>
      <c r="O1668" s="116">
        <f t="shared" si="148"/>
        <v>2014</v>
      </c>
      <c r="P1668" s="116">
        <f t="shared" si="149"/>
        <v>10</v>
      </c>
    </row>
    <row r="1669" spans="1:16" x14ac:dyDescent="0.2">
      <c r="A1669" s="116" t="str">
        <f t="shared" si="146"/>
        <v>Nerissa Naidoo</v>
      </c>
      <c r="B1669" s="120">
        <v>41923</v>
      </c>
      <c r="C1669" s="116" t="s">
        <v>687</v>
      </c>
      <c r="D1669" s="116" t="s">
        <v>805</v>
      </c>
      <c r="E1669" s="116" t="s">
        <v>312</v>
      </c>
      <c r="F1669" s="116" t="s">
        <v>313</v>
      </c>
      <c r="G1669" s="116" t="s">
        <v>1318</v>
      </c>
      <c r="H1669" s="116">
        <f t="shared" si="147"/>
        <v>6</v>
      </c>
      <c r="I1669" s="116" t="s">
        <v>278</v>
      </c>
      <c r="J1669" s="116" t="s">
        <v>277</v>
      </c>
      <c r="K1669" s="116">
        <v>4</v>
      </c>
      <c r="L1669" s="116"/>
      <c r="M1669" s="116" t="s">
        <v>280</v>
      </c>
      <c r="N1669" s="116" t="s">
        <v>317</v>
      </c>
      <c r="O1669" s="116">
        <f t="shared" si="148"/>
        <v>2014</v>
      </c>
      <c r="P1669" s="116">
        <f t="shared" si="149"/>
        <v>10</v>
      </c>
    </row>
    <row r="1670" spans="1:16" x14ac:dyDescent="0.2">
      <c r="A1670" s="116" t="str">
        <f t="shared" si="146"/>
        <v>Nerissa Naidoo</v>
      </c>
      <c r="B1670" s="120">
        <v>41769</v>
      </c>
      <c r="C1670" s="116" t="s">
        <v>350</v>
      </c>
      <c r="D1670" s="116" t="s">
        <v>1308</v>
      </c>
      <c r="E1670" s="116"/>
      <c r="F1670" s="116" t="s">
        <v>375</v>
      </c>
      <c r="G1670" s="116" t="s">
        <v>1319</v>
      </c>
      <c r="H1670" s="116">
        <f t="shared" si="147"/>
        <v>1</v>
      </c>
      <c r="I1670" s="116"/>
      <c r="J1670" s="116" t="s">
        <v>1249</v>
      </c>
      <c r="K1670" s="116"/>
      <c r="L1670" s="116"/>
      <c r="M1670" s="116"/>
      <c r="N1670" s="116" t="s">
        <v>317</v>
      </c>
      <c r="O1670" s="116">
        <f t="shared" si="148"/>
        <v>2014</v>
      </c>
      <c r="P1670" s="116">
        <f t="shared" si="149"/>
        <v>5</v>
      </c>
    </row>
    <row r="1671" spans="1:16" x14ac:dyDescent="0.2">
      <c r="A1671" s="116" t="str">
        <f t="shared" si="146"/>
        <v>Nerissa Naidoo</v>
      </c>
      <c r="B1671" s="120">
        <v>41769</v>
      </c>
      <c r="C1671" s="116" t="s">
        <v>350</v>
      </c>
      <c r="D1671" s="116" t="s">
        <v>1308</v>
      </c>
      <c r="E1671" s="116"/>
      <c r="F1671" s="116" t="s">
        <v>435</v>
      </c>
      <c r="G1671" s="116" t="s">
        <v>1319</v>
      </c>
      <c r="H1671" s="116">
        <f t="shared" si="147"/>
        <v>2</v>
      </c>
      <c r="I1671" s="116"/>
      <c r="J1671" s="116" t="s">
        <v>1249</v>
      </c>
      <c r="K1671" s="116"/>
      <c r="L1671" s="116"/>
      <c r="M1671" s="116"/>
      <c r="N1671" s="116" t="s">
        <v>317</v>
      </c>
      <c r="O1671" s="116">
        <f t="shared" si="148"/>
        <v>2014</v>
      </c>
      <c r="P1671" s="116">
        <f t="shared" si="149"/>
        <v>5</v>
      </c>
    </row>
    <row r="1672" spans="1:16" x14ac:dyDescent="0.2">
      <c r="A1672" s="116" t="str">
        <f t="shared" si="146"/>
        <v>Nerissa Naidoo</v>
      </c>
      <c r="B1672" s="120">
        <v>41839</v>
      </c>
      <c r="C1672" s="116" t="s">
        <v>692</v>
      </c>
      <c r="D1672" s="116" t="s">
        <v>1131</v>
      </c>
      <c r="E1672" s="116"/>
      <c r="F1672" s="116" t="s">
        <v>313</v>
      </c>
      <c r="G1672" s="116" t="s">
        <v>1319</v>
      </c>
      <c r="H1672" s="116">
        <f t="shared" si="147"/>
        <v>3</v>
      </c>
      <c r="I1672" s="116" t="s">
        <v>278</v>
      </c>
      <c r="J1672" s="116" t="s">
        <v>1284</v>
      </c>
      <c r="K1672" s="116"/>
      <c r="L1672" s="116"/>
      <c r="M1672" s="116"/>
      <c r="N1672" s="116"/>
      <c r="O1672" s="116">
        <f t="shared" si="148"/>
        <v>2014</v>
      </c>
      <c r="P1672" s="116">
        <f t="shared" si="149"/>
        <v>7</v>
      </c>
    </row>
    <row r="1673" spans="1:16" x14ac:dyDescent="0.2">
      <c r="A1673" s="116" t="str">
        <f t="shared" si="146"/>
        <v>Nerissa Naidoo</v>
      </c>
      <c r="B1673" s="117">
        <v>42287</v>
      </c>
      <c r="C1673" t="s">
        <v>1605</v>
      </c>
      <c r="D1673" t="s">
        <v>1606</v>
      </c>
      <c r="F1673" t="s">
        <v>313</v>
      </c>
      <c r="G1673" t="s">
        <v>1625</v>
      </c>
      <c r="H1673" s="116">
        <f t="shared" si="147"/>
        <v>1</v>
      </c>
      <c r="I1673" t="s">
        <v>278</v>
      </c>
      <c r="J1673" t="s">
        <v>277</v>
      </c>
      <c r="N1673" t="s">
        <v>200</v>
      </c>
      <c r="O1673" s="116">
        <f t="shared" si="148"/>
        <v>2015</v>
      </c>
      <c r="P1673" s="116">
        <f t="shared" si="149"/>
        <v>10</v>
      </c>
    </row>
    <row r="1674" spans="1:16" x14ac:dyDescent="0.2">
      <c r="A1674" s="116" t="str">
        <f t="shared" si="146"/>
        <v>Nerissa Naidoo</v>
      </c>
      <c r="B1674" s="117">
        <v>42434</v>
      </c>
      <c r="C1674" s="116" t="s">
        <v>524</v>
      </c>
      <c r="D1674" t="s">
        <v>1713</v>
      </c>
      <c r="F1674" t="s">
        <v>1707</v>
      </c>
      <c r="G1674" t="s">
        <v>1625</v>
      </c>
      <c r="H1674" s="116">
        <f t="shared" si="147"/>
        <v>2</v>
      </c>
      <c r="I1674" t="s">
        <v>278</v>
      </c>
      <c r="J1674" t="s">
        <v>277</v>
      </c>
      <c r="M1674" t="s">
        <v>280</v>
      </c>
      <c r="N1674" t="s">
        <v>200</v>
      </c>
      <c r="O1674" s="116">
        <f t="shared" si="148"/>
        <v>2016</v>
      </c>
      <c r="P1674" s="116">
        <f t="shared" si="149"/>
        <v>3</v>
      </c>
    </row>
    <row r="1675" spans="1:16" x14ac:dyDescent="0.2">
      <c r="A1675" t="s">
        <v>1249</v>
      </c>
      <c r="B1675" s="117">
        <v>42497</v>
      </c>
      <c r="C1675" t="s">
        <v>1746</v>
      </c>
      <c r="D1675" t="s">
        <v>1747</v>
      </c>
      <c r="F1675" t="s">
        <v>313</v>
      </c>
      <c r="G1675" t="s">
        <v>1625</v>
      </c>
      <c r="H1675" s="116">
        <f t="shared" si="147"/>
        <v>3</v>
      </c>
      <c r="N1675" t="s">
        <v>200</v>
      </c>
      <c r="O1675" s="116">
        <f t="shared" si="148"/>
        <v>2016</v>
      </c>
      <c r="P1675" s="116">
        <f t="shared" si="149"/>
        <v>5</v>
      </c>
    </row>
    <row r="1676" spans="1:16" x14ac:dyDescent="0.2">
      <c r="A1676" s="116" t="str">
        <f t="shared" ref="A1676:A1685" si="150">IF(I1676="",TRIM(J1676),CONCATENATE(TRIM(J1676)," ",TRIM(I1676)))</f>
        <v>Nerissa Naidoo</v>
      </c>
      <c r="B1676" s="117">
        <v>42525</v>
      </c>
      <c r="C1676" t="s">
        <v>703</v>
      </c>
      <c r="D1676" t="s">
        <v>1802</v>
      </c>
      <c r="F1676" t="s">
        <v>313</v>
      </c>
      <c r="G1676" t="s">
        <v>1625</v>
      </c>
      <c r="H1676" s="116">
        <f t="shared" si="147"/>
        <v>4</v>
      </c>
      <c r="I1676" t="s">
        <v>278</v>
      </c>
      <c r="J1676" t="s">
        <v>277</v>
      </c>
      <c r="M1676" t="s">
        <v>280</v>
      </c>
      <c r="N1676" t="s">
        <v>200</v>
      </c>
      <c r="O1676" s="116">
        <f t="shared" si="148"/>
        <v>2016</v>
      </c>
      <c r="P1676" s="116">
        <f t="shared" si="149"/>
        <v>6</v>
      </c>
    </row>
    <row r="1677" spans="1:16" x14ac:dyDescent="0.2">
      <c r="A1677" s="116" t="str">
        <f t="shared" si="150"/>
        <v>Nerissa Naidoo</v>
      </c>
      <c r="B1677" s="120">
        <v>42147</v>
      </c>
      <c r="C1677" s="116" t="s">
        <v>537</v>
      </c>
      <c r="D1677" s="116" t="s">
        <v>591</v>
      </c>
      <c r="E1677" s="116" t="s">
        <v>312</v>
      </c>
      <c r="F1677" s="116" t="s">
        <v>539</v>
      </c>
      <c r="G1677" s="116" t="s">
        <v>288</v>
      </c>
      <c r="H1677" s="116">
        <f t="shared" si="147"/>
        <v>1</v>
      </c>
      <c r="I1677" s="116" t="s">
        <v>278</v>
      </c>
      <c r="J1677" s="116" t="s">
        <v>277</v>
      </c>
      <c r="K1677" s="116">
        <v>4</v>
      </c>
      <c r="L1677" s="116"/>
      <c r="M1677" s="116" t="s">
        <v>280</v>
      </c>
      <c r="N1677" s="116" t="s">
        <v>200</v>
      </c>
      <c r="O1677" s="116">
        <f t="shared" si="148"/>
        <v>2015</v>
      </c>
      <c r="P1677" s="116">
        <f t="shared" si="149"/>
        <v>5</v>
      </c>
    </row>
    <row r="1678" spans="1:16" x14ac:dyDescent="0.2">
      <c r="A1678" s="116" t="str">
        <f t="shared" si="150"/>
        <v>Nerissa Naidoo</v>
      </c>
      <c r="B1678" s="120">
        <v>42161</v>
      </c>
      <c r="C1678" s="116" t="s">
        <v>541</v>
      </c>
      <c r="D1678" s="116" t="s">
        <v>788</v>
      </c>
      <c r="E1678" s="116"/>
      <c r="F1678" s="116" t="s">
        <v>313</v>
      </c>
      <c r="G1678" s="116" t="s">
        <v>288</v>
      </c>
      <c r="H1678" s="116">
        <f t="shared" si="147"/>
        <v>2</v>
      </c>
      <c r="I1678" s="116" t="s">
        <v>278</v>
      </c>
      <c r="J1678" s="116" t="s">
        <v>277</v>
      </c>
      <c r="K1678" s="116">
        <v>4</v>
      </c>
      <c r="L1678" s="116"/>
      <c r="M1678" s="116" t="s">
        <v>280</v>
      </c>
      <c r="N1678" s="116" t="s">
        <v>200</v>
      </c>
      <c r="O1678" s="116">
        <f t="shared" si="148"/>
        <v>2015</v>
      </c>
      <c r="P1678" s="116">
        <f t="shared" si="149"/>
        <v>6</v>
      </c>
    </row>
    <row r="1679" spans="1:16" x14ac:dyDescent="0.2">
      <c r="A1679" s="116" t="str">
        <f t="shared" si="150"/>
        <v>Nerissa Naidoo</v>
      </c>
      <c r="B1679" s="120">
        <v>42238</v>
      </c>
      <c r="C1679" s="116" t="s">
        <v>545</v>
      </c>
      <c r="D1679" s="116" t="s">
        <v>662</v>
      </c>
      <c r="E1679" s="116"/>
      <c r="F1679" s="116" t="s">
        <v>313</v>
      </c>
      <c r="G1679" s="116" t="s">
        <v>288</v>
      </c>
      <c r="H1679" s="116">
        <f t="shared" si="147"/>
        <v>3</v>
      </c>
      <c r="I1679" s="116" t="s">
        <v>278</v>
      </c>
      <c r="J1679" s="116" t="s">
        <v>277</v>
      </c>
      <c r="K1679" s="116"/>
      <c r="L1679" s="116"/>
      <c r="M1679" s="116"/>
      <c r="N1679" s="116" t="s">
        <v>200</v>
      </c>
      <c r="O1679" s="116">
        <f t="shared" si="148"/>
        <v>2015</v>
      </c>
      <c r="P1679" s="116">
        <f t="shared" si="149"/>
        <v>8</v>
      </c>
    </row>
    <row r="1680" spans="1:16" x14ac:dyDescent="0.2">
      <c r="A1680" s="116" t="str">
        <f t="shared" si="150"/>
        <v>Nerissa Naidoo</v>
      </c>
      <c r="B1680" s="117">
        <v>42406</v>
      </c>
      <c r="C1680" t="s">
        <v>310</v>
      </c>
      <c r="D1680" t="s">
        <v>1654</v>
      </c>
      <c r="E1680" t="s">
        <v>1655</v>
      </c>
      <c r="F1680" t="s">
        <v>1656</v>
      </c>
      <c r="G1680" t="s">
        <v>1701</v>
      </c>
      <c r="H1680" s="116">
        <f t="shared" si="147"/>
        <v>1</v>
      </c>
      <c r="I1680" t="s">
        <v>278</v>
      </c>
      <c r="J1680" t="s">
        <v>277</v>
      </c>
      <c r="K1680">
        <v>5</v>
      </c>
      <c r="M1680" t="s">
        <v>280</v>
      </c>
      <c r="N1680" t="s">
        <v>200</v>
      </c>
      <c r="O1680" s="116">
        <f t="shared" si="148"/>
        <v>2016</v>
      </c>
      <c r="P1680" s="116">
        <f t="shared" si="149"/>
        <v>2</v>
      </c>
    </row>
    <row r="1681" spans="1:16" x14ac:dyDescent="0.2">
      <c r="A1681" s="116" t="str">
        <f t="shared" si="150"/>
        <v>Nerissa Naidoo</v>
      </c>
      <c r="B1681" s="117">
        <v>42651</v>
      </c>
      <c r="C1681" t="s">
        <v>476</v>
      </c>
      <c r="D1681" t="s">
        <v>2035</v>
      </c>
      <c r="F1681" t="s">
        <v>2026</v>
      </c>
      <c r="G1681" t="s">
        <v>1701</v>
      </c>
      <c r="H1681" s="116">
        <f t="shared" si="147"/>
        <v>2</v>
      </c>
      <c r="I1681" t="s">
        <v>278</v>
      </c>
      <c r="J1681" t="s">
        <v>277</v>
      </c>
      <c r="M1681" t="s">
        <v>280</v>
      </c>
      <c r="N1681" t="s">
        <v>200</v>
      </c>
      <c r="O1681" s="116">
        <f t="shared" si="148"/>
        <v>2016</v>
      </c>
      <c r="P1681" s="116">
        <f t="shared" si="149"/>
        <v>10</v>
      </c>
    </row>
    <row r="1682" spans="1:16" x14ac:dyDescent="0.2">
      <c r="A1682" s="116" t="str">
        <f t="shared" si="150"/>
        <v>Nerissa Naidoo</v>
      </c>
      <c r="B1682" s="120">
        <v>41552</v>
      </c>
      <c r="C1682" s="116" t="s">
        <v>310</v>
      </c>
      <c r="D1682" s="116" t="s">
        <v>311</v>
      </c>
      <c r="E1682" s="116" t="s">
        <v>312</v>
      </c>
      <c r="F1682" s="116" t="s">
        <v>313</v>
      </c>
      <c r="G1682" s="116" t="s">
        <v>1320</v>
      </c>
      <c r="H1682" s="116">
        <f t="shared" si="147"/>
        <v>1</v>
      </c>
      <c r="I1682" s="116" t="s">
        <v>278</v>
      </c>
      <c r="J1682" s="116" t="s">
        <v>277</v>
      </c>
      <c r="K1682" s="116"/>
      <c r="L1682" s="116"/>
      <c r="M1682" s="116" t="s">
        <v>280</v>
      </c>
      <c r="N1682" s="116" t="s">
        <v>317</v>
      </c>
      <c r="O1682" s="116">
        <f t="shared" si="148"/>
        <v>2013</v>
      </c>
      <c r="P1682" s="116">
        <f t="shared" si="149"/>
        <v>10</v>
      </c>
    </row>
    <row r="1683" spans="1:16" x14ac:dyDescent="0.2">
      <c r="A1683" s="116" t="str">
        <f t="shared" si="150"/>
        <v>Nerissa Naidoo</v>
      </c>
      <c r="B1683" s="120">
        <v>41699</v>
      </c>
      <c r="C1683" s="116" t="s">
        <v>703</v>
      </c>
      <c r="D1683" s="116" t="s">
        <v>1305</v>
      </c>
      <c r="E1683" s="116" t="s">
        <v>583</v>
      </c>
      <c r="F1683" s="116" t="s">
        <v>313</v>
      </c>
      <c r="G1683" s="116" t="s">
        <v>1320</v>
      </c>
      <c r="H1683" s="116">
        <f t="shared" si="147"/>
        <v>2</v>
      </c>
      <c r="I1683" s="116" t="s">
        <v>278</v>
      </c>
      <c r="J1683" s="116" t="s">
        <v>277</v>
      </c>
      <c r="K1683" s="116"/>
      <c r="L1683" s="116"/>
      <c r="M1683" s="116" t="s">
        <v>280</v>
      </c>
      <c r="N1683" s="116" t="s">
        <v>317</v>
      </c>
      <c r="O1683" s="116">
        <f t="shared" si="148"/>
        <v>2014</v>
      </c>
      <c r="P1683" s="116">
        <f t="shared" si="149"/>
        <v>3</v>
      </c>
    </row>
    <row r="1684" spans="1:16" x14ac:dyDescent="0.2">
      <c r="A1684" s="116" t="str">
        <f t="shared" si="150"/>
        <v>Nerissa Naidoo</v>
      </c>
      <c r="B1684" s="120">
        <v>41769</v>
      </c>
      <c r="C1684" s="116" t="s">
        <v>350</v>
      </c>
      <c r="D1684" s="116" t="s">
        <v>814</v>
      </c>
      <c r="E1684" s="116"/>
      <c r="F1684" s="116" t="s">
        <v>375</v>
      </c>
      <c r="G1684" s="116" t="s">
        <v>1320</v>
      </c>
      <c r="H1684" s="116">
        <f t="shared" si="147"/>
        <v>3</v>
      </c>
      <c r="I1684" s="116"/>
      <c r="J1684" s="116" t="s">
        <v>1249</v>
      </c>
      <c r="K1684" s="116"/>
      <c r="L1684" s="116"/>
      <c r="M1684" s="116"/>
      <c r="N1684" s="116" t="s">
        <v>317</v>
      </c>
      <c r="O1684" s="116">
        <f t="shared" si="148"/>
        <v>2014</v>
      </c>
      <c r="P1684" s="116">
        <f t="shared" si="149"/>
        <v>5</v>
      </c>
    </row>
    <row r="1685" spans="1:16" x14ac:dyDescent="0.2">
      <c r="A1685" s="116" t="str">
        <f t="shared" si="150"/>
        <v>Nerissa Naidoo</v>
      </c>
      <c r="B1685" s="120">
        <v>41769</v>
      </c>
      <c r="C1685" s="116" t="s">
        <v>350</v>
      </c>
      <c r="D1685" s="116" t="s">
        <v>814</v>
      </c>
      <c r="E1685" s="116"/>
      <c r="F1685" s="116" t="s">
        <v>352</v>
      </c>
      <c r="G1685" s="116" t="s">
        <v>1320</v>
      </c>
      <c r="H1685" s="116">
        <f t="shared" si="147"/>
        <v>4</v>
      </c>
      <c r="I1685" s="116"/>
      <c r="J1685" s="116" t="s">
        <v>1249</v>
      </c>
      <c r="K1685" s="116"/>
      <c r="L1685" s="116"/>
      <c r="M1685" s="116"/>
      <c r="N1685" s="116" t="s">
        <v>317</v>
      </c>
      <c r="O1685" s="116">
        <f t="shared" si="148"/>
        <v>2014</v>
      </c>
      <c r="P1685" s="116">
        <f t="shared" si="149"/>
        <v>5</v>
      </c>
    </row>
    <row r="1686" spans="1:16" x14ac:dyDescent="0.2">
      <c r="A1686" t="s">
        <v>1249</v>
      </c>
      <c r="B1686" s="117">
        <v>42497</v>
      </c>
      <c r="C1686" t="s">
        <v>1746</v>
      </c>
      <c r="D1686" t="s">
        <v>1747</v>
      </c>
      <c r="F1686" t="s">
        <v>313</v>
      </c>
      <c r="G1686" t="s">
        <v>1792</v>
      </c>
      <c r="H1686" s="116">
        <f t="shared" si="147"/>
        <v>1</v>
      </c>
      <c r="N1686" t="s">
        <v>200</v>
      </c>
      <c r="O1686" s="116">
        <f t="shared" si="148"/>
        <v>2016</v>
      </c>
      <c r="P1686" s="116">
        <f t="shared" si="149"/>
        <v>5</v>
      </c>
    </row>
    <row r="1687" spans="1:16" x14ac:dyDescent="0.2">
      <c r="A1687" s="116" t="str">
        <f t="shared" ref="A1687:A1723" si="151">IF(I1687="",TRIM(J1687),CONCATENATE(TRIM(J1687)," ",TRIM(I1687)))</f>
        <v>Nerissa Naidoo</v>
      </c>
      <c r="B1687" s="117">
        <v>42504</v>
      </c>
      <c r="C1687" t="s">
        <v>470</v>
      </c>
      <c r="D1687" t="s">
        <v>1836</v>
      </c>
      <c r="F1687" t="s">
        <v>313</v>
      </c>
      <c r="G1687" t="s">
        <v>1792</v>
      </c>
      <c r="H1687" s="116">
        <f t="shared" si="147"/>
        <v>2</v>
      </c>
      <c r="I1687" t="s">
        <v>278</v>
      </c>
      <c r="J1687" t="s">
        <v>277</v>
      </c>
      <c r="M1687" t="s">
        <v>280</v>
      </c>
      <c r="N1687" t="s">
        <v>200</v>
      </c>
      <c r="O1687" s="116">
        <f t="shared" si="148"/>
        <v>2016</v>
      </c>
      <c r="P1687" s="116">
        <f t="shared" si="149"/>
        <v>5</v>
      </c>
    </row>
    <row r="1688" spans="1:16" x14ac:dyDescent="0.2">
      <c r="A1688" s="116" t="str">
        <f t="shared" si="151"/>
        <v>Nerissa Naidoo</v>
      </c>
      <c r="B1688" s="120">
        <v>42133</v>
      </c>
      <c r="C1688" s="116" t="s">
        <v>426</v>
      </c>
      <c r="D1688" s="116" t="s">
        <v>999</v>
      </c>
      <c r="E1688" s="116" t="s">
        <v>363</v>
      </c>
      <c r="F1688" s="116" t="s">
        <v>364</v>
      </c>
      <c r="G1688" s="116" t="s">
        <v>1321</v>
      </c>
      <c r="H1688" s="116">
        <f t="shared" si="147"/>
        <v>1</v>
      </c>
      <c r="I1688" s="116" t="s">
        <v>278</v>
      </c>
      <c r="J1688" s="116" t="s">
        <v>277</v>
      </c>
      <c r="K1688" s="116">
        <v>4</v>
      </c>
      <c r="L1688" s="116"/>
      <c r="M1688" s="116" t="s">
        <v>280</v>
      </c>
      <c r="N1688" s="116" t="s">
        <v>200</v>
      </c>
      <c r="O1688" s="116">
        <f t="shared" si="148"/>
        <v>2015</v>
      </c>
      <c r="P1688" s="116">
        <f t="shared" si="149"/>
        <v>5</v>
      </c>
    </row>
    <row r="1689" spans="1:16" x14ac:dyDescent="0.2">
      <c r="A1689" s="116" t="str">
        <f t="shared" si="151"/>
        <v>Nerissa Naidoo</v>
      </c>
      <c r="B1689" s="120">
        <v>42147</v>
      </c>
      <c r="C1689" s="116" t="s">
        <v>537</v>
      </c>
      <c r="D1689" s="116" t="s">
        <v>591</v>
      </c>
      <c r="E1689" s="116" t="s">
        <v>312</v>
      </c>
      <c r="F1689" s="116" t="s">
        <v>539</v>
      </c>
      <c r="G1689" s="116" t="s">
        <v>1321</v>
      </c>
      <c r="H1689" s="116">
        <f t="shared" si="147"/>
        <v>2</v>
      </c>
      <c r="I1689" s="116" t="s">
        <v>278</v>
      </c>
      <c r="J1689" s="116" t="s">
        <v>277</v>
      </c>
      <c r="K1689" s="116">
        <v>4</v>
      </c>
      <c r="L1689" s="116"/>
      <c r="M1689" s="116" t="s">
        <v>280</v>
      </c>
      <c r="N1689" s="116" t="s">
        <v>200</v>
      </c>
      <c r="O1689" s="116">
        <f t="shared" si="148"/>
        <v>2015</v>
      </c>
      <c r="P1689" s="116">
        <f t="shared" si="149"/>
        <v>5</v>
      </c>
    </row>
    <row r="1690" spans="1:16" x14ac:dyDescent="0.2">
      <c r="A1690" s="116" t="str">
        <f t="shared" si="151"/>
        <v>Nerissa Naidoo</v>
      </c>
      <c r="B1690" s="120">
        <v>42154</v>
      </c>
      <c r="C1690" s="116" t="s">
        <v>439</v>
      </c>
      <c r="D1690" s="116" t="s">
        <v>752</v>
      </c>
      <c r="E1690" s="116" t="s">
        <v>441</v>
      </c>
      <c r="F1690" s="116" t="s">
        <v>442</v>
      </c>
      <c r="G1690" s="116" t="s">
        <v>1321</v>
      </c>
      <c r="H1690" s="116">
        <f t="shared" si="147"/>
        <v>3</v>
      </c>
      <c r="I1690" s="116" t="s">
        <v>278</v>
      </c>
      <c r="J1690" s="116" t="s">
        <v>277</v>
      </c>
      <c r="K1690" s="116">
        <v>4</v>
      </c>
      <c r="L1690" s="116"/>
      <c r="M1690" s="116" t="s">
        <v>280</v>
      </c>
      <c r="N1690" s="116" t="s">
        <v>200</v>
      </c>
      <c r="O1690" s="116">
        <f t="shared" si="148"/>
        <v>2015</v>
      </c>
      <c r="P1690" s="116">
        <f t="shared" si="149"/>
        <v>5</v>
      </c>
    </row>
    <row r="1691" spans="1:16" x14ac:dyDescent="0.2">
      <c r="A1691" s="116" t="str">
        <f t="shared" si="151"/>
        <v>Nerissa Naidoo</v>
      </c>
      <c r="B1691" s="120">
        <v>42182</v>
      </c>
      <c r="C1691" s="116" t="s">
        <v>1453</v>
      </c>
      <c r="D1691" s="116" t="s">
        <v>453</v>
      </c>
      <c r="E1691" s="116" t="s">
        <v>312</v>
      </c>
      <c r="F1691" s="116" t="s">
        <v>313</v>
      </c>
      <c r="G1691" s="116" t="s">
        <v>1321</v>
      </c>
      <c r="H1691" s="116">
        <f t="shared" si="147"/>
        <v>4</v>
      </c>
      <c r="I1691" s="116" t="s">
        <v>278</v>
      </c>
      <c r="J1691" s="116" t="s">
        <v>277</v>
      </c>
      <c r="K1691" s="116">
        <v>4</v>
      </c>
      <c r="L1691" s="116"/>
      <c r="M1691" s="116" t="s">
        <v>280</v>
      </c>
      <c r="N1691" s="116" t="s">
        <v>200</v>
      </c>
      <c r="O1691" s="116">
        <f t="shared" si="148"/>
        <v>2015</v>
      </c>
      <c r="P1691" s="116">
        <f t="shared" si="149"/>
        <v>6</v>
      </c>
    </row>
    <row r="1692" spans="1:16" x14ac:dyDescent="0.2">
      <c r="A1692" s="116" t="str">
        <f t="shared" si="151"/>
        <v>Nerissa Naidoo</v>
      </c>
      <c r="B1692" s="120">
        <v>42238</v>
      </c>
      <c r="C1692" s="116" t="s">
        <v>545</v>
      </c>
      <c r="D1692" s="116" t="s">
        <v>662</v>
      </c>
      <c r="E1692" s="116"/>
      <c r="F1692" s="116" t="s">
        <v>313</v>
      </c>
      <c r="G1692" s="116" t="s">
        <v>1321</v>
      </c>
      <c r="H1692" s="116">
        <f t="shared" si="147"/>
        <v>5</v>
      </c>
      <c r="I1692" s="116" t="s">
        <v>278</v>
      </c>
      <c r="J1692" s="116" t="s">
        <v>277</v>
      </c>
      <c r="K1692" s="116"/>
      <c r="L1692" s="116"/>
      <c r="M1692" s="116"/>
      <c r="N1692" s="116" t="s">
        <v>200</v>
      </c>
      <c r="O1692" s="116">
        <f t="shared" si="148"/>
        <v>2015</v>
      </c>
      <c r="P1692" s="116">
        <f t="shared" si="149"/>
        <v>8</v>
      </c>
    </row>
    <row r="1693" spans="1:16" x14ac:dyDescent="0.2">
      <c r="A1693" s="116" t="str">
        <f t="shared" si="151"/>
        <v>Nerissa Naidoo</v>
      </c>
      <c r="B1693" s="117">
        <v>42387</v>
      </c>
      <c r="C1693" t="s">
        <v>532</v>
      </c>
      <c r="D1693" t="s">
        <v>634</v>
      </c>
      <c r="F1693" t="s">
        <v>313</v>
      </c>
      <c r="G1693" t="s">
        <v>1702</v>
      </c>
      <c r="H1693" s="116">
        <f t="shared" si="147"/>
        <v>6</v>
      </c>
      <c r="I1693" t="s">
        <v>278</v>
      </c>
      <c r="J1693" t="s">
        <v>277</v>
      </c>
      <c r="O1693" s="116">
        <f t="shared" si="148"/>
        <v>2016</v>
      </c>
      <c r="P1693" s="116">
        <f t="shared" si="149"/>
        <v>1</v>
      </c>
    </row>
    <row r="1694" spans="1:16" x14ac:dyDescent="0.2">
      <c r="A1694" s="116" t="str">
        <f t="shared" si="151"/>
        <v>Nerissa Naidoo</v>
      </c>
      <c r="B1694" s="117">
        <v>42434</v>
      </c>
      <c r="C1694" s="116" t="s">
        <v>524</v>
      </c>
      <c r="D1694" t="s">
        <v>1713</v>
      </c>
      <c r="F1694" t="s">
        <v>1705</v>
      </c>
      <c r="G1694" t="s">
        <v>1721</v>
      </c>
      <c r="H1694" s="116">
        <f t="shared" si="147"/>
        <v>1</v>
      </c>
      <c r="I1694" t="s">
        <v>278</v>
      </c>
      <c r="J1694" t="s">
        <v>277</v>
      </c>
      <c r="M1694" t="s">
        <v>280</v>
      </c>
      <c r="N1694" t="s">
        <v>200</v>
      </c>
      <c r="O1694" s="116">
        <f t="shared" si="148"/>
        <v>2016</v>
      </c>
      <c r="P1694" s="116">
        <f t="shared" si="149"/>
        <v>3</v>
      </c>
    </row>
    <row r="1695" spans="1:16" x14ac:dyDescent="0.2">
      <c r="A1695" s="116" t="str">
        <f t="shared" si="151"/>
        <v>Nerissa Naidoo</v>
      </c>
      <c r="B1695" s="117">
        <v>42525</v>
      </c>
      <c r="C1695" t="s">
        <v>703</v>
      </c>
      <c r="D1695" t="s">
        <v>1802</v>
      </c>
      <c r="F1695" t="s">
        <v>313</v>
      </c>
      <c r="G1695" t="s">
        <v>1721</v>
      </c>
      <c r="H1695" s="116">
        <f t="shared" si="147"/>
        <v>2</v>
      </c>
      <c r="I1695" t="s">
        <v>278</v>
      </c>
      <c r="J1695" t="s">
        <v>277</v>
      </c>
      <c r="M1695" t="s">
        <v>280</v>
      </c>
      <c r="N1695" t="s">
        <v>200</v>
      </c>
      <c r="O1695" s="116">
        <f t="shared" si="148"/>
        <v>2016</v>
      </c>
      <c r="P1695" s="116">
        <f t="shared" si="149"/>
        <v>6</v>
      </c>
    </row>
    <row r="1696" spans="1:16" x14ac:dyDescent="0.2">
      <c r="A1696" s="116" t="str">
        <f t="shared" si="151"/>
        <v>Nerissa Naidoo</v>
      </c>
      <c r="B1696" s="117">
        <v>42560</v>
      </c>
      <c r="C1696" t="s">
        <v>1857</v>
      </c>
      <c r="D1696" t="s">
        <v>1860</v>
      </c>
      <c r="F1696" t="s">
        <v>313</v>
      </c>
      <c r="G1696" t="s">
        <v>1721</v>
      </c>
      <c r="H1696" s="116">
        <f t="shared" si="147"/>
        <v>3</v>
      </c>
      <c r="I1696" t="s">
        <v>278</v>
      </c>
      <c r="J1696" t="s">
        <v>277</v>
      </c>
      <c r="N1696" t="s">
        <v>200</v>
      </c>
      <c r="O1696" s="116">
        <f t="shared" si="148"/>
        <v>2016</v>
      </c>
      <c r="P1696" s="116">
        <f t="shared" si="149"/>
        <v>7</v>
      </c>
    </row>
    <row r="1697" spans="1:16" x14ac:dyDescent="0.2">
      <c r="A1697" s="116" t="str">
        <f t="shared" si="151"/>
        <v>Nerissa Naidoo</v>
      </c>
      <c r="B1697" s="117">
        <v>42623</v>
      </c>
      <c r="C1697" t="s">
        <v>1969</v>
      </c>
      <c r="D1697" t="s">
        <v>1970</v>
      </c>
      <c r="F1697" t="s">
        <v>1971</v>
      </c>
      <c r="G1697" t="s">
        <v>1721</v>
      </c>
      <c r="H1697" s="116">
        <f t="shared" si="147"/>
        <v>4</v>
      </c>
      <c r="I1697" t="s">
        <v>278</v>
      </c>
      <c r="J1697" t="s">
        <v>277</v>
      </c>
      <c r="M1697" t="s">
        <v>280</v>
      </c>
      <c r="N1697" t="s">
        <v>200</v>
      </c>
      <c r="O1697" s="116">
        <f t="shared" si="148"/>
        <v>2016</v>
      </c>
      <c r="P1697" s="116">
        <f t="shared" si="149"/>
        <v>9</v>
      </c>
    </row>
    <row r="1698" spans="1:16" x14ac:dyDescent="0.2">
      <c r="A1698" s="116" t="str">
        <f t="shared" si="151"/>
        <v>Nerissa Naidoo</v>
      </c>
      <c r="B1698" s="120">
        <v>42077</v>
      </c>
      <c r="C1698" s="116" t="s">
        <v>326</v>
      </c>
      <c r="D1698" s="116" t="s">
        <v>374</v>
      </c>
      <c r="E1698" s="116" t="s">
        <v>328</v>
      </c>
      <c r="F1698" s="116" t="s">
        <v>329</v>
      </c>
      <c r="G1698" s="116" t="s">
        <v>1322</v>
      </c>
      <c r="H1698" s="116">
        <f t="shared" si="147"/>
        <v>1</v>
      </c>
      <c r="I1698" s="116" t="s">
        <v>278</v>
      </c>
      <c r="J1698" s="116" t="s">
        <v>277</v>
      </c>
      <c r="K1698" s="116">
        <v>4</v>
      </c>
      <c r="L1698" s="116"/>
      <c r="M1698" s="116" t="s">
        <v>280</v>
      </c>
      <c r="N1698" s="116" t="s">
        <v>200</v>
      </c>
      <c r="O1698" s="116">
        <f t="shared" si="148"/>
        <v>2015</v>
      </c>
      <c r="P1698" s="116">
        <f t="shared" si="149"/>
        <v>3</v>
      </c>
    </row>
    <row r="1699" spans="1:16" x14ac:dyDescent="0.2">
      <c r="A1699" s="116" t="str">
        <f t="shared" si="151"/>
        <v>Nerissa Naidoo</v>
      </c>
      <c r="B1699" s="120">
        <v>42147</v>
      </c>
      <c r="C1699" s="116" t="s">
        <v>537</v>
      </c>
      <c r="D1699" s="116" t="s">
        <v>556</v>
      </c>
      <c r="E1699" s="116" t="s">
        <v>312</v>
      </c>
      <c r="F1699" s="116" t="s">
        <v>539</v>
      </c>
      <c r="G1699" s="116" t="s">
        <v>1322</v>
      </c>
      <c r="H1699" s="116">
        <f t="shared" si="147"/>
        <v>2</v>
      </c>
      <c r="I1699" s="116" t="s">
        <v>278</v>
      </c>
      <c r="J1699" s="116" t="s">
        <v>277</v>
      </c>
      <c r="K1699" s="116">
        <v>4</v>
      </c>
      <c r="L1699" s="116"/>
      <c r="M1699" s="116" t="s">
        <v>280</v>
      </c>
      <c r="N1699" s="116" t="s">
        <v>200</v>
      </c>
      <c r="O1699" s="116">
        <f t="shared" si="148"/>
        <v>2015</v>
      </c>
      <c r="P1699" s="116">
        <f t="shared" si="149"/>
        <v>5</v>
      </c>
    </row>
    <row r="1700" spans="1:16" x14ac:dyDescent="0.2">
      <c r="A1700" s="116" t="str">
        <f t="shared" si="151"/>
        <v>Nerissa Naidoo</v>
      </c>
      <c r="B1700" s="120">
        <v>41755</v>
      </c>
      <c r="C1700" s="116" t="s">
        <v>572</v>
      </c>
      <c r="D1700" s="116" t="s">
        <v>664</v>
      </c>
      <c r="E1700" s="116"/>
      <c r="F1700" s="116" t="s">
        <v>655</v>
      </c>
      <c r="G1700" s="116" t="s">
        <v>1323</v>
      </c>
      <c r="H1700" s="116">
        <f t="shared" si="147"/>
        <v>1</v>
      </c>
      <c r="I1700" s="116"/>
      <c r="J1700" s="116" t="s">
        <v>1249</v>
      </c>
      <c r="K1700" s="116"/>
      <c r="L1700" s="116"/>
      <c r="M1700" s="116"/>
      <c r="N1700" s="116" t="s">
        <v>1253</v>
      </c>
      <c r="O1700" s="116">
        <f t="shared" si="148"/>
        <v>2014</v>
      </c>
      <c r="P1700" s="116">
        <f t="shared" si="149"/>
        <v>4</v>
      </c>
    </row>
    <row r="1701" spans="1:16" x14ac:dyDescent="0.2">
      <c r="A1701" s="116" t="str">
        <f t="shared" si="151"/>
        <v>Nerissa Naidoo</v>
      </c>
      <c r="B1701" s="120">
        <v>41818</v>
      </c>
      <c r="C1701" s="116" t="s">
        <v>562</v>
      </c>
      <c r="D1701" s="116" t="s">
        <v>636</v>
      </c>
      <c r="E1701" s="116" t="s">
        <v>564</v>
      </c>
      <c r="F1701" s="116" t="s">
        <v>313</v>
      </c>
      <c r="G1701" s="116" t="s">
        <v>1323</v>
      </c>
      <c r="H1701" s="116">
        <f t="shared" si="147"/>
        <v>2</v>
      </c>
      <c r="I1701" s="116" t="s">
        <v>278</v>
      </c>
      <c r="J1701" s="116" t="s">
        <v>277</v>
      </c>
      <c r="K1701" s="116">
        <v>4</v>
      </c>
      <c r="L1701" s="116"/>
      <c r="M1701" s="116" t="s">
        <v>280</v>
      </c>
      <c r="N1701" s="116" t="s">
        <v>317</v>
      </c>
      <c r="O1701" s="116">
        <f t="shared" si="148"/>
        <v>2014</v>
      </c>
      <c r="P1701" s="116">
        <f t="shared" si="149"/>
        <v>6</v>
      </c>
    </row>
    <row r="1702" spans="1:16" x14ac:dyDescent="0.2">
      <c r="A1702" s="116" t="str">
        <f t="shared" si="151"/>
        <v>Nerissa Naidoo</v>
      </c>
      <c r="B1702" s="120">
        <v>41839</v>
      </c>
      <c r="C1702" s="116" t="s">
        <v>692</v>
      </c>
      <c r="D1702" s="116" t="s">
        <v>706</v>
      </c>
      <c r="E1702" s="116"/>
      <c r="F1702" s="116" t="s">
        <v>364</v>
      </c>
      <c r="G1702" s="116" t="s">
        <v>1323</v>
      </c>
      <c r="H1702" s="116">
        <f t="shared" si="147"/>
        <v>3</v>
      </c>
      <c r="I1702" s="116" t="s">
        <v>278</v>
      </c>
      <c r="J1702" s="116" t="s">
        <v>1284</v>
      </c>
      <c r="K1702" s="116"/>
      <c r="L1702" s="116"/>
      <c r="M1702" s="116"/>
      <c r="N1702" s="116"/>
      <c r="O1702" s="116">
        <f t="shared" si="148"/>
        <v>2014</v>
      </c>
      <c r="P1702" s="116">
        <f t="shared" si="149"/>
        <v>7</v>
      </c>
    </row>
    <row r="1703" spans="1:16" x14ac:dyDescent="0.2">
      <c r="A1703" s="116" t="str">
        <f t="shared" si="151"/>
        <v>Nerissa Naidoo</v>
      </c>
      <c r="B1703" s="120">
        <v>41854</v>
      </c>
      <c r="C1703" s="116" t="s">
        <v>371</v>
      </c>
      <c r="D1703" s="116" t="s">
        <v>372</v>
      </c>
      <c r="E1703" s="116"/>
      <c r="F1703" s="116" t="s">
        <v>425</v>
      </c>
      <c r="G1703" s="116" t="s">
        <v>1323</v>
      </c>
      <c r="H1703" s="116">
        <f t="shared" si="147"/>
        <v>4</v>
      </c>
      <c r="I1703" s="116"/>
      <c r="J1703" s="116" t="s">
        <v>97</v>
      </c>
      <c r="K1703" s="116"/>
      <c r="L1703" s="116"/>
      <c r="M1703" s="116"/>
      <c r="N1703" s="116"/>
      <c r="O1703" s="116">
        <f t="shared" si="148"/>
        <v>2014</v>
      </c>
      <c r="P1703" s="116">
        <f t="shared" si="149"/>
        <v>8</v>
      </c>
    </row>
    <row r="1704" spans="1:16" x14ac:dyDescent="0.2">
      <c r="A1704" s="116" t="str">
        <f t="shared" si="151"/>
        <v>Nerissa Naidoo</v>
      </c>
      <c r="B1704" s="117">
        <v>42387</v>
      </c>
      <c r="C1704" t="s">
        <v>532</v>
      </c>
      <c r="D1704" t="s">
        <v>1663</v>
      </c>
      <c r="F1704" t="s">
        <v>313</v>
      </c>
      <c r="G1704" t="s">
        <v>1703</v>
      </c>
      <c r="H1704" s="116">
        <f t="shared" si="147"/>
        <v>5</v>
      </c>
      <c r="I1704" t="s">
        <v>278</v>
      </c>
      <c r="J1704" t="s">
        <v>277</v>
      </c>
      <c r="O1704" s="116">
        <f t="shared" si="148"/>
        <v>2016</v>
      </c>
      <c r="P1704" s="116">
        <f t="shared" si="149"/>
        <v>1</v>
      </c>
    </row>
    <row r="1705" spans="1:16" x14ac:dyDescent="0.2">
      <c r="A1705" s="116" t="str">
        <f t="shared" si="151"/>
        <v>Nerissa Naidoo</v>
      </c>
      <c r="B1705" s="117">
        <v>42511</v>
      </c>
      <c r="C1705" t="s">
        <v>541</v>
      </c>
      <c r="D1705" t="s">
        <v>1806</v>
      </c>
      <c r="E1705" t="s">
        <v>312</v>
      </c>
      <c r="F1705" t="s">
        <v>313</v>
      </c>
      <c r="G1705" t="s">
        <v>1842</v>
      </c>
      <c r="H1705" s="116">
        <f t="shared" si="147"/>
        <v>1</v>
      </c>
      <c r="I1705" t="s">
        <v>278</v>
      </c>
      <c r="J1705" t="s">
        <v>277</v>
      </c>
      <c r="N1705" t="s">
        <v>200</v>
      </c>
      <c r="O1705" s="116">
        <f t="shared" si="148"/>
        <v>2016</v>
      </c>
      <c r="P1705" s="116">
        <f t="shared" si="149"/>
        <v>5</v>
      </c>
    </row>
    <row r="1706" spans="1:16" x14ac:dyDescent="0.2">
      <c r="A1706" s="116" t="str">
        <f t="shared" si="151"/>
        <v>Nerissa Naidoo</v>
      </c>
      <c r="B1706" s="120">
        <v>41755</v>
      </c>
      <c r="C1706" s="116" t="s">
        <v>572</v>
      </c>
      <c r="D1706" s="116" t="s">
        <v>33</v>
      </c>
      <c r="E1706" s="116"/>
      <c r="F1706" s="116" t="s">
        <v>574</v>
      </c>
      <c r="G1706" s="116" t="s">
        <v>1324</v>
      </c>
      <c r="H1706" s="116">
        <f t="shared" si="147"/>
        <v>1</v>
      </c>
      <c r="I1706" s="116"/>
      <c r="J1706" s="116" t="s">
        <v>1249</v>
      </c>
      <c r="K1706" s="116"/>
      <c r="L1706" s="116"/>
      <c r="M1706" s="116"/>
      <c r="N1706" s="116" t="s">
        <v>1253</v>
      </c>
      <c r="O1706" s="116">
        <f t="shared" si="148"/>
        <v>2014</v>
      </c>
      <c r="P1706" s="116">
        <f t="shared" si="149"/>
        <v>4</v>
      </c>
    </row>
    <row r="1707" spans="1:16" x14ac:dyDescent="0.2">
      <c r="A1707" s="116" t="str">
        <f t="shared" si="151"/>
        <v>Nerissa Naidoo</v>
      </c>
      <c r="B1707" s="120">
        <v>41692</v>
      </c>
      <c r="C1707" s="116" t="s">
        <v>340</v>
      </c>
      <c r="D1707" s="116" t="s">
        <v>1325</v>
      </c>
      <c r="E1707" s="116" t="s">
        <v>342</v>
      </c>
      <c r="F1707" s="116" t="s">
        <v>343</v>
      </c>
      <c r="G1707" s="116" t="s">
        <v>1326</v>
      </c>
      <c r="H1707" s="116">
        <f t="shared" si="147"/>
        <v>1</v>
      </c>
      <c r="I1707" s="116" t="s">
        <v>278</v>
      </c>
      <c r="J1707" s="116" t="s">
        <v>277</v>
      </c>
      <c r="K1707" s="116">
        <v>4</v>
      </c>
      <c r="L1707" s="116"/>
      <c r="M1707" s="116" t="s">
        <v>280</v>
      </c>
      <c r="N1707" s="116" t="s">
        <v>317</v>
      </c>
      <c r="O1707" s="116">
        <f t="shared" si="148"/>
        <v>2014</v>
      </c>
      <c r="P1707" s="116">
        <f t="shared" si="149"/>
        <v>2</v>
      </c>
    </row>
    <row r="1708" spans="1:16" x14ac:dyDescent="0.2">
      <c r="A1708" s="116" t="str">
        <f t="shared" si="151"/>
        <v>Nerissa Naidoo</v>
      </c>
      <c r="B1708" s="120">
        <v>41741</v>
      </c>
      <c r="C1708" s="116" t="s">
        <v>367</v>
      </c>
      <c r="D1708" s="116" t="s">
        <v>368</v>
      </c>
      <c r="E1708" s="116" t="s">
        <v>369</v>
      </c>
      <c r="F1708" s="116" t="s">
        <v>370</v>
      </c>
      <c r="G1708" s="116" t="s">
        <v>1326</v>
      </c>
      <c r="H1708" s="116">
        <f t="shared" si="147"/>
        <v>2</v>
      </c>
      <c r="I1708" s="116" t="s">
        <v>278</v>
      </c>
      <c r="J1708" s="116" t="s">
        <v>277</v>
      </c>
      <c r="K1708" s="116">
        <v>4</v>
      </c>
      <c r="L1708" s="116"/>
      <c r="M1708" s="116" t="s">
        <v>280</v>
      </c>
      <c r="N1708" s="116" t="s">
        <v>317</v>
      </c>
      <c r="O1708" s="116">
        <f t="shared" si="148"/>
        <v>2014</v>
      </c>
      <c r="P1708" s="116">
        <f t="shared" si="149"/>
        <v>4</v>
      </c>
    </row>
    <row r="1709" spans="1:16" x14ac:dyDescent="0.2">
      <c r="A1709" s="116" t="str">
        <f t="shared" si="151"/>
        <v>Nerissa Naidoo</v>
      </c>
      <c r="B1709" s="120">
        <v>41818</v>
      </c>
      <c r="C1709" s="116" t="s">
        <v>562</v>
      </c>
      <c r="D1709" s="116" t="s">
        <v>636</v>
      </c>
      <c r="E1709" s="116" t="s">
        <v>564</v>
      </c>
      <c r="F1709" s="116" t="s">
        <v>313</v>
      </c>
      <c r="G1709" s="116" t="s">
        <v>1326</v>
      </c>
      <c r="H1709" s="116">
        <f t="shared" si="147"/>
        <v>3</v>
      </c>
      <c r="I1709" s="116" t="s">
        <v>278</v>
      </c>
      <c r="J1709" s="116" t="s">
        <v>277</v>
      </c>
      <c r="K1709" s="116">
        <v>4</v>
      </c>
      <c r="L1709" s="116"/>
      <c r="M1709" s="116" t="s">
        <v>280</v>
      </c>
      <c r="N1709" s="116" t="s">
        <v>317</v>
      </c>
      <c r="O1709" s="116">
        <f t="shared" si="148"/>
        <v>2014</v>
      </c>
      <c r="P1709" s="116">
        <f t="shared" si="149"/>
        <v>6</v>
      </c>
    </row>
    <row r="1710" spans="1:16" x14ac:dyDescent="0.2">
      <c r="A1710" s="116" t="str">
        <f t="shared" si="151"/>
        <v>Nerissa Naidoo</v>
      </c>
      <c r="B1710" s="120">
        <v>41482</v>
      </c>
      <c r="C1710" s="116" t="s">
        <v>399</v>
      </c>
      <c r="D1710" s="116" t="s">
        <v>397</v>
      </c>
      <c r="E1710" s="116" t="s">
        <v>401</v>
      </c>
      <c r="F1710" s="116" t="s">
        <v>313</v>
      </c>
      <c r="G1710" s="116" t="s">
        <v>1015</v>
      </c>
      <c r="H1710" s="116">
        <f t="shared" si="147"/>
        <v>1</v>
      </c>
      <c r="I1710" s="116" t="s">
        <v>278</v>
      </c>
      <c r="J1710" s="116" t="s">
        <v>277</v>
      </c>
      <c r="K1710" s="116">
        <v>3</v>
      </c>
      <c r="L1710" s="116"/>
      <c r="M1710" s="116" t="s">
        <v>280</v>
      </c>
      <c r="N1710" s="116" t="s">
        <v>317</v>
      </c>
      <c r="O1710" s="116">
        <f t="shared" si="148"/>
        <v>2013</v>
      </c>
      <c r="P1710" s="116">
        <f t="shared" si="149"/>
        <v>7</v>
      </c>
    </row>
    <row r="1711" spans="1:16" x14ac:dyDescent="0.2">
      <c r="A1711" s="116" t="str">
        <f t="shared" si="151"/>
        <v>Nerissa Naidoo</v>
      </c>
      <c r="B1711" s="120">
        <v>41503</v>
      </c>
      <c r="C1711" s="116" t="s">
        <v>480</v>
      </c>
      <c r="D1711" s="116" t="s">
        <v>481</v>
      </c>
      <c r="E1711" s="116"/>
      <c r="F1711" s="116" t="s">
        <v>313</v>
      </c>
      <c r="G1711" s="116" t="s">
        <v>1015</v>
      </c>
      <c r="H1711" s="116">
        <f t="shared" si="147"/>
        <v>2</v>
      </c>
      <c r="I1711" s="116" t="s">
        <v>278</v>
      </c>
      <c r="J1711" s="116" t="s">
        <v>277</v>
      </c>
      <c r="K1711" s="116"/>
      <c r="L1711" s="116"/>
      <c r="M1711" s="116"/>
      <c r="N1711" s="116" t="s">
        <v>317</v>
      </c>
      <c r="O1711" s="116">
        <f t="shared" si="148"/>
        <v>2013</v>
      </c>
      <c r="P1711" s="116">
        <f t="shared" si="149"/>
        <v>8</v>
      </c>
    </row>
    <row r="1712" spans="1:16" x14ac:dyDescent="0.2">
      <c r="A1712" s="116" t="str">
        <f t="shared" si="151"/>
        <v>Nerissa Naidoo</v>
      </c>
      <c r="B1712" s="120">
        <v>41741</v>
      </c>
      <c r="C1712" s="116" t="s">
        <v>367</v>
      </c>
      <c r="D1712" s="116" t="s">
        <v>433</v>
      </c>
      <c r="E1712" s="116" t="s">
        <v>721</v>
      </c>
      <c r="F1712" s="116" t="s">
        <v>722</v>
      </c>
      <c r="G1712" s="116" t="s">
        <v>1015</v>
      </c>
      <c r="H1712" s="116">
        <f t="shared" si="147"/>
        <v>3</v>
      </c>
      <c r="I1712" s="116" t="s">
        <v>278</v>
      </c>
      <c r="J1712" s="116" t="s">
        <v>277</v>
      </c>
      <c r="K1712" s="116">
        <v>4</v>
      </c>
      <c r="L1712" s="116"/>
      <c r="M1712" s="116" t="s">
        <v>280</v>
      </c>
      <c r="N1712" s="116" t="s">
        <v>317</v>
      </c>
      <c r="O1712" s="116">
        <f t="shared" si="148"/>
        <v>2014</v>
      </c>
      <c r="P1712" s="116">
        <f t="shared" si="149"/>
        <v>4</v>
      </c>
    </row>
    <row r="1713" spans="1:16" x14ac:dyDescent="0.2">
      <c r="A1713" s="116" t="str">
        <f t="shared" si="151"/>
        <v>Nerissa Naidoo</v>
      </c>
      <c r="B1713" s="120">
        <v>41769</v>
      </c>
      <c r="C1713" s="116" t="s">
        <v>350</v>
      </c>
      <c r="D1713" s="116" t="s">
        <v>351</v>
      </c>
      <c r="E1713" s="116"/>
      <c r="F1713" s="116" t="s">
        <v>435</v>
      </c>
      <c r="G1713" s="116" t="s">
        <v>1015</v>
      </c>
      <c r="H1713" s="116">
        <f t="shared" si="147"/>
        <v>4</v>
      </c>
      <c r="I1713" s="116"/>
      <c r="J1713" s="116" t="s">
        <v>1249</v>
      </c>
      <c r="K1713" s="116"/>
      <c r="L1713" s="116"/>
      <c r="M1713" s="116"/>
      <c r="N1713" s="116" t="s">
        <v>317</v>
      </c>
      <c r="O1713" s="116">
        <f t="shared" si="148"/>
        <v>2014</v>
      </c>
      <c r="P1713" s="116">
        <f t="shared" si="149"/>
        <v>5</v>
      </c>
    </row>
    <row r="1714" spans="1:16" x14ac:dyDescent="0.2">
      <c r="A1714" s="116" t="str">
        <f t="shared" si="151"/>
        <v>Nerissa Naidoo</v>
      </c>
      <c r="B1714" s="120">
        <v>41783</v>
      </c>
      <c r="C1714" s="116" t="s">
        <v>450</v>
      </c>
      <c r="D1714" s="116" t="s">
        <v>762</v>
      </c>
      <c r="E1714" s="116"/>
      <c r="F1714" s="116" t="s">
        <v>343</v>
      </c>
      <c r="G1714" s="116" t="s">
        <v>1015</v>
      </c>
      <c r="H1714" s="116">
        <f t="shared" si="147"/>
        <v>5</v>
      </c>
      <c r="I1714" s="116"/>
      <c r="J1714" s="116" t="s">
        <v>1249</v>
      </c>
      <c r="K1714" s="116"/>
      <c r="L1714" s="116"/>
      <c r="M1714" s="116"/>
      <c r="N1714" s="116" t="s">
        <v>317</v>
      </c>
      <c r="O1714" s="116">
        <f t="shared" si="148"/>
        <v>2014</v>
      </c>
      <c r="P1714" s="116">
        <f t="shared" si="149"/>
        <v>5</v>
      </c>
    </row>
    <row r="1715" spans="1:16" x14ac:dyDescent="0.2">
      <c r="A1715" s="116" t="str">
        <f t="shared" si="151"/>
        <v>Nerissa Naidoo</v>
      </c>
      <c r="B1715" s="120">
        <v>42049</v>
      </c>
      <c r="C1715" s="116" t="s">
        <v>553</v>
      </c>
      <c r="D1715" s="116" t="s">
        <v>368</v>
      </c>
      <c r="E1715" s="116"/>
      <c r="F1715" s="116" t="s">
        <v>313</v>
      </c>
      <c r="G1715" s="116" t="s">
        <v>1327</v>
      </c>
      <c r="H1715" s="116">
        <f t="shared" si="147"/>
        <v>1</v>
      </c>
      <c r="I1715" s="116" t="s">
        <v>278</v>
      </c>
      <c r="J1715" s="116" t="s">
        <v>277</v>
      </c>
      <c r="K1715" s="116">
        <v>4</v>
      </c>
      <c r="L1715" s="116"/>
      <c r="M1715" s="116" t="s">
        <v>280</v>
      </c>
      <c r="N1715" s="116" t="s">
        <v>200</v>
      </c>
      <c r="O1715" s="116">
        <f t="shared" si="148"/>
        <v>2015</v>
      </c>
      <c r="P1715" s="116">
        <f t="shared" si="149"/>
        <v>2</v>
      </c>
    </row>
    <row r="1716" spans="1:16" x14ac:dyDescent="0.2">
      <c r="A1716" s="116" t="str">
        <f t="shared" si="151"/>
        <v>Nerissa Naidoo</v>
      </c>
      <c r="B1716" s="120">
        <v>42077</v>
      </c>
      <c r="C1716" s="116" t="s">
        <v>326</v>
      </c>
      <c r="D1716" s="116" t="s">
        <v>374</v>
      </c>
      <c r="E1716" s="116" t="s">
        <v>328</v>
      </c>
      <c r="F1716" s="116" t="s">
        <v>329</v>
      </c>
      <c r="G1716" s="116" t="s">
        <v>1327</v>
      </c>
      <c r="H1716" s="116">
        <f t="shared" si="147"/>
        <v>2</v>
      </c>
      <c r="I1716" s="116" t="s">
        <v>278</v>
      </c>
      <c r="J1716" s="116" t="s">
        <v>277</v>
      </c>
      <c r="K1716" s="116">
        <v>4</v>
      </c>
      <c r="L1716" s="116"/>
      <c r="M1716" s="116" t="s">
        <v>280</v>
      </c>
      <c r="N1716" s="116" t="s">
        <v>200</v>
      </c>
      <c r="O1716" s="116">
        <f t="shared" si="148"/>
        <v>2015</v>
      </c>
      <c r="P1716" s="116">
        <f t="shared" si="149"/>
        <v>3</v>
      </c>
    </row>
    <row r="1717" spans="1:16" x14ac:dyDescent="0.2">
      <c r="A1717" s="116" t="str">
        <f t="shared" si="151"/>
        <v>Nerissa Naidoo</v>
      </c>
      <c r="B1717" s="120">
        <v>42133</v>
      </c>
      <c r="C1717" s="116" t="s">
        <v>426</v>
      </c>
      <c r="D1717" s="116" t="s">
        <v>710</v>
      </c>
      <c r="E1717" s="116" t="s">
        <v>312</v>
      </c>
      <c r="F1717" s="116" t="s">
        <v>313</v>
      </c>
      <c r="G1717" s="116" t="s">
        <v>1327</v>
      </c>
      <c r="H1717" s="116">
        <f t="shared" si="147"/>
        <v>3</v>
      </c>
      <c r="I1717" s="116" t="s">
        <v>278</v>
      </c>
      <c r="J1717" s="116" t="s">
        <v>277</v>
      </c>
      <c r="K1717" s="116">
        <v>4</v>
      </c>
      <c r="L1717" s="116"/>
      <c r="M1717" s="116" t="s">
        <v>280</v>
      </c>
      <c r="N1717" s="116" t="s">
        <v>200</v>
      </c>
      <c r="O1717" s="116">
        <f t="shared" si="148"/>
        <v>2015</v>
      </c>
      <c r="P1717" s="116">
        <f t="shared" si="149"/>
        <v>5</v>
      </c>
    </row>
    <row r="1718" spans="1:16" x14ac:dyDescent="0.2">
      <c r="A1718" s="116" t="str">
        <f t="shared" si="151"/>
        <v>Nerissa Naidoo</v>
      </c>
      <c r="B1718" s="120">
        <v>42140</v>
      </c>
      <c r="C1718" s="116" t="s">
        <v>450</v>
      </c>
      <c r="D1718" s="116" t="s">
        <v>1028</v>
      </c>
      <c r="E1718" s="116" t="s">
        <v>583</v>
      </c>
      <c r="F1718" s="116" t="s">
        <v>343</v>
      </c>
      <c r="G1718" s="116" t="s">
        <v>1327</v>
      </c>
      <c r="H1718" s="116">
        <f t="shared" si="147"/>
        <v>4</v>
      </c>
      <c r="I1718" s="116" t="s">
        <v>278</v>
      </c>
      <c r="J1718" s="116" t="s">
        <v>277</v>
      </c>
      <c r="K1718" s="116">
        <v>4</v>
      </c>
      <c r="L1718" s="116"/>
      <c r="M1718" s="116" t="s">
        <v>280</v>
      </c>
      <c r="N1718" s="116" t="s">
        <v>200</v>
      </c>
      <c r="O1718" s="116">
        <f t="shared" si="148"/>
        <v>2015</v>
      </c>
      <c r="P1718" s="116">
        <f t="shared" si="149"/>
        <v>5</v>
      </c>
    </row>
    <row r="1719" spans="1:16" x14ac:dyDescent="0.2">
      <c r="A1719" s="116" t="str">
        <f t="shared" si="151"/>
        <v>Nerissa Naidoo</v>
      </c>
      <c r="B1719" s="120">
        <v>41972</v>
      </c>
      <c r="C1719" s="116" t="s">
        <v>336</v>
      </c>
      <c r="D1719" s="116" t="s">
        <v>321</v>
      </c>
      <c r="E1719" s="116" t="s">
        <v>338</v>
      </c>
      <c r="F1719" s="116" t="s">
        <v>313</v>
      </c>
      <c r="G1719" s="116" t="s">
        <v>1328</v>
      </c>
      <c r="H1719" s="116">
        <f t="shared" si="147"/>
        <v>1</v>
      </c>
      <c r="I1719" s="116" t="s">
        <v>278</v>
      </c>
      <c r="J1719" s="116" t="s">
        <v>277</v>
      </c>
      <c r="K1719" s="116">
        <v>4</v>
      </c>
      <c r="L1719" s="116"/>
      <c r="M1719" s="116" t="s">
        <v>280</v>
      </c>
      <c r="N1719" s="116" t="s">
        <v>317</v>
      </c>
      <c r="O1719" s="116">
        <f t="shared" si="148"/>
        <v>2014</v>
      </c>
      <c r="P1719" s="116">
        <f t="shared" si="149"/>
        <v>11</v>
      </c>
    </row>
    <row r="1720" spans="1:16" x14ac:dyDescent="0.2">
      <c r="A1720" s="116" t="str">
        <f t="shared" si="151"/>
        <v>Nerissa Naidoo</v>
      </c>
      <c r="B1720" s="120">
        <v>42238</v>
      </c>
      <c r="C1720" s="116" t="s">
        <v>545</v>
      </c>
      <c r="D1720" s="116" t="s">
        <v>1476</v>
      </c>
      <c r="E1720" s="116"/>
      <c r="F1720" s="116" t="s">
        <v>364</v>
      </c>
      <c r="G1720" s="116" t="s">
        <v>1438</v>
      </c>
      <c r="H1720" s="116">
        <f t="shared" si="147"/>
        <v>1</v>
      </c>
      <c r="I1720" s="116" t="s">
        <v>278</v>
      </c>
      <c r="J1720" s="116" t="s">
        <v>277</v>
      </c>
      <c r="K1720" s="116"/>
      <c r="L1720" s="116"/>
      <c r="M1720" s="116"/>
      <c r="N1720" s="116" t="s">
        <v>200</v>
      </c>
      <c r="O1720" s="116">
        <f t="shared" si="148"/>
        <v>2015</v>
      </c>
      <c r="P1720" s="116">
        <f t="shared" si="149"/>
        <v>8</v>
      </c>
    </row>
    <row r="1721" spans="1:16" x14ac:dyDescent="0.2">
      <c r="A1721" s="116" t="str">
        <f t="shared" si="151"/>
        <v>Nerissa Naidoo</v>
      </c>
      <c r="B1721" s="117">
        <v>42287</v>
      </c>
      <c r="C1721" t="s">
        <v>1605</v>
      </c>
      <c r="D1721" t="s">
        <v>1622</v>
      </c>
      <c r="F1721" t="s">
        <v>313</v>
      </c>
      <c r="G1721" t="s">
        <v>1438</v>
      </c>
      <c r="H1721" s="116">
        <f t="shared" si="147"/>
        <v>2</v>
      </c>
      <c r="I1721" t="s">
        <v>278</v>
      </c>
      <c r="J1721" t="s">
        <v>277</v>
      </c>
      <c r="N1721" t="s">
        <v>200</v>
      </c>
      <c r="O1721" s="116">
        <f t="shared" si="148"/>
        <v>2015</v>
      </c>
      <c r="P1721" s="116">
        <f t="shared" si="149"/>
        <v>10</v>
      </c>
    </row>
    <row r="1722" spans="1:16" x14ac:dyDescent="0.2">
      <c r="A1722" s="116" t="str">
        <f t="shared" si="151"/>
        <v>Nerissa Naidoo</v>
      </c>
      <c r="B1722" s="117">
        <v>42315</v>
      </c>
      <c r="C1722" t="s">
        <v>336</v>
      </c>
      <c r="D1722" t="s">
        <v>1633</v>
      </c>
      <c r="F1722" t="s">
        <v>313</v>
      </c>
      <c r="G1722" t="s">
        <v>1438</v>
      </c>
      <c r="H1722" s="116">
        <f t="shared" si="147"/>
        <v>3</v>
      </c>
      <c r="I1722" t="s">
        <v>278</v>
      </c>
      <c r="J1722" t="s">
        <v>277</v>
      </c>
      <c r="M1722" t="s">
        <v>280</v>
      </c>
      <c r="N1722" t="s">
        <v>200</v>
      </c>
      <c r="O1722" s="116">
        <f t="shared" si="148"/>
        <v>2015</v>
      </c>
      <c r="P1722" s="116">
        <f t="shared" si="149"/>
        <v>11</v>
      </c>
    </row>
    <row r="1723" spans="1:16" x14ac:dyDescent="0.2">
      <c r="A1723" s="116" t="str">
        <f t="shared" si="151"/>
        <v>Nerissa Naidoo</v>
      </c>
      <c r="B1723" s="117">
        <v>42406</v>
      </c>
      <c r="C1723" t="s">
        <v>310</v>
      </c>
      <c r="D1723" t="s">
        <v>1654</v>
      </c>
      <c r="E1723" t="s">
        <v>1655</v>
      </c>
      <c r="F1723" t="s">
        <v>1656</v>
      </c>
      <c r="G1723" t="s">
        <v>1438</v>
      </c>
      <c r="H1723" s="116">
        <f t="shared" si="147"/>
        <v>4</v>
      </c>
      <c r="I1723" t="s">
        <v>278</v>
      </c>
      <c r="J1723" t="s">
        <v>277</v>
      </c>
      <c r="K1723">
        <v>5</v>
      </c>
      <c r="M1723" t="s">
        <v>280</v>
      </c>
      <c r="N1723" t="s">
        <v>200</v>
      </c>
      <c r="O1723" s="116">
        <f t="shared" si="148"/>
        <v>2016</v>
      </c>
      <c r="P1723" s="116">
        <f t="shared" si="149"/>
        <v>2</v>
      </c>
    </row>
    <row r="1724" spans="1:16" x14ac:dyDescent="0.2">
      <c r="A1724" t="s">
        <v>1249</v>
      </c>
      <c r="B1724" s="117">
        <v>42627</v>
      </c>
      <c r="C1724" t="s">
        <v>1983</v>
      </c>
      <c r="D1724" t="s">
        <v>2000</v>
      </c>
      <c r="F1724" t="s">
        <v>1985</v>
      </c>
      <c r="G1724" t="s">
        <v>2019</v>
      </c>
      <c r="H1724" s="116">
        <f t="shared" si="147"/>
        <v>1</v>
      </c>
      <c r="O1724" s="116">
        <f t="shared" si="148"/>
        <v>2016</v>
      </c>
      <c r="P1724" s="116">
        <f t="shared" si="149"/>
        <v>9</v>
      </c>
    </row>
    <row r="1725" spans="1:16" x14ac:dyDescent="0.2">
      <c r="A1725" s="116" t="str">
        <f t="shared" ref="A1725:A1748" si="152">IF(I1725="",TRIM(J1725),CONCATENATE(TRIM(J1725)," ",TRIM(I1725)))</f>
        <v>Nerissa Naidoo</v>
      </c>
      <c r="B1725" s="120">
        <v>42133</v>
      </c>
      <c r="C1725" s="116" t="s">
        <v>426</v>
      </c>
      <c r="D1725" s="116" t="s">
        <v>395</v>
      </c>
      <c r="E1725" s="116" t="s">
        <v>312</v>
      </c>
      <c r="F1725" s="116" t="s">
        <v>313</v>
      </c>
      <c r="G1725" s="116" t="s">
        <v>1329</v>
      </c>
      <c r="H1725" s="116">
        <f t="shared" si="147"/>
        <v>1</v>
      </c>
      <c r="I1725" s="116" t="s">
        <v>278</v>
      </c>
      <c r="J1725" s="116" t="s">
        <v>277</v>
      </c>
      <c r="K1725" s="116">
        <v>4</v>
      </c>
      <c r="L1725" s="116"/>
      <c r="M1725" s="116" t="s">
        <v>280</v>
      </c>
      <c r="N1725" s="116" t="s">
        <v>200</v>
      </c>
      <c r="O1725" s="116">
        <f t="shared" si="148"/>
        <v>2015</v>
      </c>
      <c r="P1725" s="116">
        <f t="shared" si="149"/>
        <v>5</v>
      </c>
    </row>
    <row r="1726" spans="1:16" x14ac:dyDescent="0.2">
      <c r="A1726" s="116" t="str">
        <f t="shared" si="152"/>
        <v>Nerissa Naidoo</v>
      </c>
      <c r="B1726" s="120">
        <v>42182</v>
      </c>
      <c r="C1726" s="116" t="s">
        <v>1453</v>
      </c>
      <c r="D1726" s="116" t="s">
        <v>1454</v>
      </c>
      <c r="E1726" s="116" t="s">
        <v>312</v>
      </c>
      <c r="F1726" s="116" t="s">
        <v>313</v>
      </c>
      <c r="G1726" s="116" t="s">
        <v>1329</v>
      </c>
      <c r="H1726" s="116">
        <f t="shared" si="147"/>
        <v>2</v>
      </c>
      <c r="I1726" s="116" t="s">
        <v>278</v>
      </c>
      <c r="J1726" s="116" t="s">
        <v>277</v>
      </c>
      <c r="K1726" s="116">
        <v>4</v>
      </c>
      <c r="L1726" s="116"/>
      <c r="M1726" s="116" t="s">
        <v>280</v>
      </c>
      <c r="N1726" s="116" t="s">
        <v>200</v>
      </c>
      <c r="O1726" s="116">
        <f t="shared" si="148"/>
        <v>2015</v>
      </c>
      <c r="P1726" s="116">
        <f t="shared" si="149"/>
        <v>6</v>
      </c>
    </row>
    <row r="1727" spans="1:16" x14ac:dyDescent="0.2">
      <c r="A1727" s="116" t="str">
        <f t="shared" si="152"/>
        <v>Nerissa Naidoo</v>
      </c>
      <c r="B1727" s="117">
        <v>42259</v>
      </c>
      <c r="C1727" t="s">
        <v>520</v>
      </c>
      <c r="D1727" s="91" t="s">
        <v>1575</v>
      </c>
      <c r="E1727" s="91"/>
      <c r="F1727" s="91" t="s">
        <v>313</v>
      </c>
      <c r="G1727" s="91" t="s">
        <v>1329</v>
      </c>
      <c r="H1727" s="116">
        <f t="shared" si="147"/>
        <v>3</v>
      </c>
      <c r="I1727" s="91" t="s">
        <v>278</v>
      </c>
      <c r="J1727" s="91" t="s">
        <v>277</v>
      </c>
      <c r="K1727" s="91"/>
      <c r="L1727" s="91"/>
      <c r="M1727" s="91"/>
      <c r="N1727" s="91" t="s">
        <v>200</v>
      </c>
      <c r="O1727" s="116">
        <f t="shared" si="148"/>
        <v>2015</v>
      </c>
      <c r="P1727" s="116">
        <f t="shared" si="149"/>
        <v>9</v>
      </c>
    </row>
    <row r="1728" spans="1:16" x14ac:dyDescent="0.2">
      <c r="A1728" s="116" t="str">
        <f t="shared" si="152"/>
        <v>Nerissa Naidoo</v>
      </c>
      <c r="B1728" s="120">
        <v>41517</v>
      </c>
      <c r="C1728" s="116" t="s">
        <v>520</v>
      </c>
      <c r="D1728" s="116" t="s">
        <v>714</v>
      </c>
      <c r="E1728" s="116" t="s">
        <v>446</v>
      </c>
      <c r="F1728" s="116" t="s">
        <v>313</v>
      </c>
      <c r="G1728" s="116" t="s">
        <v>1330</v>
      </c>
      <c r="H1728" s="116">
        <f t="shared" si="147"/>
        <v>1</v>
      </c>
      <c r="I1728" s="116" t="s">
        <v>278</v>
      </c>
      <c r="J1728" s="116" t="s">
        <v>277</v>
      </c>
      <c r="K1728" s="116">
        <v>3</v>
      </c>
      <c r="L1728" s="116"/>
      <c r="M1728" s="116" t="s">
        <v>280</v>
      </c>
      <c r="N1728" s="116" t="s">
        <v>317</v>
      </c>
      <c r="O1728" s="116">
        <f t="shared" si="148"/>
        <v>2013</v>
      </c>
      <c r="P1728" s="116">
        <f t="shared" si="149"/>
        <v>8</v>
      </c>
    </row>
    <row r="1729" spans="1:16" x14ac:dyDescent="0.2">
      <c r="A1729" s="116" t="str">
        <f t="shared" si="152"/>
        <v>Pauline McGovern</v>
      </c>
      <c r="B1729" s="120">
        <v>41854</v>
      </c>
      <c r="C1729" s="116" t="s">
        <v>371</v>
      </c>
      <c r="D1729" s="116" t="s">
        <v>377</v>
      </c>
      <c r="E1729" s="116"/>
      <c r="F1729" s="116" t="s">
        <v>475</v>
      </c>
      <c r="G1729" s="116" t="s">
        <v>1331</v>
      </c>
      <c r="H1729" s="116">
        <f t="shared" si="147"/>
        <v>1</v>
      </c>
      <c r="I1729" s="116"/>
      <c r="J1729" s="116" t="s">
        <v>114</v>
      </c>
      <c r="K1729" s="116"/>
      <c r="L1729" s="116"/>
      <c r="M1729" s="116"/>
      <c r="N1729" s="116"/>
      <c r="O1729" s="116">
        <f t="shared" si="148"/>
        <v>2014</v>
      </c>
      <c r="P1729" s="116">
        <f t="shared" si="149"/>
        <v>8</v>
      </c>
    </row>
    <row r="1730" spans="1:16" x14ac:dyDescent="0.2">
      <c r="A1730" s="116" t="str">
        <f t="shared" si="152"/>
        <v>Pauline McGovern</v>
      </c>
      <c r="B1730" s="120">
        <v>41854</v>
      </c>
      <c r="C1730" s="116" t="s">
        <v>371</v>
      </c>
      <c r="D1730" s="116" t="s">
        <v>377</v>
      </c>
      <c r="E1730" s="116"/>
      <c r="F1730" s="116" t="s">
        <v>373</v>
      </c>
      <c r="G1730" s="116" t="s">
        <v>1331</v>
      </c>
      <c r="H1730" s="116">
        <f t="shared" ref="H1730:H1793" si="153">IF(TRIM(G1730)=TRIM(G1729),H1729+1,1)</f>
        <v>2</v>
      </c>
      <c r="I1730" s="116"/>
      <c r="J1730" s="116" t="s">
        <v>114</v>
      </c>
      <c r="K1730" s="116"/>
      <c r="L1730" s="116"/>
      <c r="M1730" s="116"/>
      <c r="N1730" s="116"/>
      <c r="O1730" s="116">
        <f t="shared" ref="O1730:O1793" si="154">YEAR(B1730)</f>
        <v>2014</v>
      </c>
      <c r="P1730" s="116">
        <f t="shared" ref="P1730:P1793" si="155">MONTH(B1730)</f>
        <v>8</v>
      </c>
    </row>
    <row r="1731" spans="1:16" x14ac:dyDescent="0.2">
      <c r="A1731" s="116" t="str">
        <f t="shared" si="152"/>
        <v>Pauline McGovern</v>
      </c>
      <c r="B1731" s="120">
        <v>41923</v>
      </c>
      <c r="C1731" s="116" t="s">
        <v>687</v>
      </c>
      <c r="D1731" s="116" t="s">
        <v>805</v>
      </c>
      <c r="E1731" s="116" t="s">
        <v>363</v>
      </c>
      <c r="F1731" s="116" t="s">
        <v>364</v>
      </c>
      <c r="G1731" s="116" t="s">
        <v>1331</v>
      </c>
      <c r="H1731" s="116">
        <f t="shared" si="153"/>
        <v>3</v>
      </c>
      <c r="I1731" s="116" t="s">
        <v>294</v>
      </c>
      <c r="J1731" s="116" t="s">
        <v>293</v>
      </c>
      <c r="K1731" s="116">
        <v>3</v>
      </c>
      <c r="L1731" s="116"/>
      <c r="M1731" s="116"/>
      <c r="N1731" s="116" t="s">
        <v>317</v>
      </c>
      <c r="O1731" s="116">
        <f t="shared" si="154"/>
        <v>2014</v>
      </c>
      <c r="P1731" s="116">
        <f t="shared" si="155"/>
        <v>10</v>
      </c>
    </row>
    <row r="1732" spans="1:16" x14ac:dyDescent="0.2">
      <c r="A1732" s="116" t="str">
        <f t="shared" si="152"/>
        <v>Pauline McGovern</v>
      </c>
      <c r="B1732" s="120">
        <v>41930</v>
      </c>
      <c r="C1732" s="116" t="s">
        <v>541</v>
      </c>
      <c r="D1732" s="116" t="s">
        <v>1080</v>
      </c>
      <c r="E1732" s="116" t="s">
        <v>312</v>
      </c>
      <c r="F1732" s="116" t="s">
        <v>313</v>
      </c>
      <c r="G1732" s="116" t="s">
        <v>1332</v>
      </c>
      <c r="H1732" s="116">
        <f t="shared" si="153"/>
        <v>1</v>
      </c>
      <c r="I1732" s="116" t="s">
        <v>294</v>
      </c>
      <c r="J1732" s="116" t="s">
        <v>293</v>
      </c>
      <c r="K1732" s="116">
        <v>3</v>
      </c>
      <c r="L1732" s="116" t="s">
        <v>349</v>
      </c>
      <c r="M1732" s="116">
        <v>0</v>
      </c>
      <c r="N1732" s="116" t="s">
        <v>317</v>
      </c>
      <c r="O1732" s="116">
        <f t="shared" si="154"/>
        <v>2014</v>
      </c>
      <c r="P1732" s="116">
        <f t="shared" si="155"/>
        <v>10</v>
      </c>
    </row>
    <row r="1733" spans="1:16" x14ac:dyDescent="0.2">
      <c r="A1733" s="116" t="str">
        <f t="shared" si="152"/>
        <v>Pauline Mcgovern</v>
      </c>
      <c r="B1733" s="120">
        <v>41713</v>
      </c>
      <c r="C1733" s="116" t="s">
        <v>345</v>
      </c>
      <c r="D1733" s="116" t="s">
        <v>390</v>
      </c>
      <c r="E1733" s="116" t="s">
        <v>347</v>
      </c>
      <c r="F1733" s="116" t="s">
        <v>313</v>
      </c>
      <c r="G1733" s="116" t="s">
        <v>1333</v>
      </c>
      <c r="H1733" s="116">
        <f t="shared" si="153"/>
        <v>1</v>
      </c>
      <c r="I1733" s="116" t="s">
        <v>1334</v>
      </c>
      <c r="J1733" s="116" t="s">
        <v>293</v>
      </c>
      <c r="K1733" s="116"/>
      <c r="L1733" s="116" t="s">
        <v>349</v>
      </c>
      <c r="M1733" s="116" t="s">
        <v>349</v>
      </c>
      <c r="N1733" s="116" t="s">
        <v>317</v>
      </c>
      <c r="O1733" s="116">
        <f t="shared" si="154"/>
        <v>2014</v>
      </c>
      <c r="P1733" s="116">
        <f t="shared" si="155"/>
        <v>3</v>
      </c>
    </row>
    <row r="1734" spans="1:16" x14ac:dyDescent="0.2">
      <c r="A1734" s="116" t="str">
        <f t="shared" si="152"/>
        <v>Pauline McGovern</v>
      </c>
      <c r="B1734" s="120">
        <v>41854</v>
      </c>
      <c r="C1734" s="116" t="s">
        <v>371</v>
      </c>
      <c r="D1734" s="116" t="s">
        <v>372</v>
      </c>
      <c r="E1734" s="116"/>
      <c r="F1734" s="116" t="s">
        <v>425</v>
      </c>
      <c r="G1734" s="116" t="s">
        <v>1335</v>
      </c>
      <c r="H1734" s="116">
        <f t="shared" si="153"/>
        <v>1</v>
      </c>
      <c r="I1734" s="116"/>
      <c r="J1734" s="116" t="s">
        <v>114</v>
      </c>
      <c r="K1734" s="116"/>
      <c r="L1734" s="116"/>
      <c r="M1734" s="116"/>
      <c r="N1734" s="116"/>
      <c r="O1734" s="116">
        <f t="shared" si="154"/>
        <v>2014</v>
      </c>
      <c r="P1734" s="116">
        <f t="shared" si="155"/>
        <v>8</v>
      </c>
    </row>
    <row r="1735" spans="1:16" x14ac:dyDescent="0.2">
      <c r="A1735" s="116" t="str">
        <f t="shared" si="152"/>
        <v>Pauline McGovern</v>
      </c>
      <c r="B1735" s="120">
        <v>41854</v>
      </c>
      <c r="C1735" s="116" t="s">
        <v>371</v>
      </c>
      <c r="D1735" s="116" t="s">
        <v>377</v>
      </c>
      <c r="E1735" s="116"/>
      <c r="F1735" s="116" t="s">
        <v>425</v>
      </c>
      <c r="G1735" s="116" t="s">
        <v>1336</v>
      </c>
      <c r="H1735" s="116">
        <f t="shared" si="153"/>
        <v>1</v>
      </c>
      <c r="I1735" s="116"/>
      <c r="J1735" s="116" t="s">
        <v>114</v>
      </c>
      <c r="K1735" s="116"/>
      <c r="L1735" s="116"/>
      <c r="M1735" s="116"/>
      <c r="N1735" s="116"/>
      <c r="O1735" s="116">
        <f t="shared" si="154"/>
        <v>2014</v>
      </c>
      <c r="P1735" s="116">
        <f t="shared" si="155"/>
        <v>8</v>
      </c>
    </row>
    <row r="1736" spans="1:16" x14ac:dyDescent="0.2">
      <c r="A1736" s="116" t="str">
        <f t="shared" si="152"/>
        <v>Pauline Mcgovern</v>
      </c>
      <c r="B1736" s="120">
        <v>41713</v>
      </c>
      <c r="C1736" s="116" t="s">
        <v>345</v>
      </c>
      <c r="D1736" s="116" t="s">
        <v>346</v>
      </c>
      <c r="E1736" s="116" t="s">
        <v>347</v>
      </c>
      <c r="F1736" s="116" t="s">
        <v>313</v>
      </c>
      <c r="G1736" s="116" t="s">
        <v>1337</v>
      </c>
      <c r="H1736" s="116">
        <f t="shared" si="153"/>
        <v>1</v>
      </c>
      <c r="I1736" s="116" t="s">
        <v>1334</v>
      </c>
      <c r="J1736" s="116" t="s">
        <v>293</v>
      </c>
      <c r="K1736" s="116"/>
      <c r="L1736" s="116" t="s">
        <v>349</v>
      </c>
      <c r="M1736" s="116" t="s">
        <v>349</v>
      </c>
      <c r="N1736" s="116" t="s">
        <v>317</v>
      </c>
      <c r="O1736" s="116">
        <f t="shared" si="154"/>
        <v>2014</v>
      </c>
      <c r="P1736" s="116">
        <f t="shared" si="155"/>
        <v>3</v>
      </c>
    </row>
    <row r="1737" spans="1:16" x14ac:dyDescent="0.2">
      <c r="A1737" s="116" t="str">
        <f t="shared" si="152"/>
        <v>Pauline McGovern</v>
      </c>
      <c r="B1737" s="120">
        <v>41854</v>
      </c>
      <c r="C1737" s="116" t="s">
        <v>371</v>
      </c>
      <c r="D1737" s="116" t="s">
        <v>377</v>
      </c>
      <c r="E1737" s="116"/>
      <c r="F1737" s="116" t="s">
        <v>373</v>
      </c>
      <c r="G1737" s="116" t="s">
        <v>1337</v>
      </c>
      <c r="H1737" s="116">
        <f t="shared" si="153"/>
        <v>2</v>
      </c>
      <c r="I1737" s="116"/>
      <c r="J1737" s="116" t="s">
        <v>114</v>
      </c>
      <c r="K1737" s="116"/>
      <c r="L1737" s="116"/>
      <c r="M1737" s="116"/>
      <c r="N1737" s="116"/>
      <c r="O1737" s="116">
        <f t="shared" si="154"/>
        <v>2014</v>
      </c>
      <c r="P1737" s="116">
        <f t="shared" si="155"/>
        <v>8</v>
      </c>
    </row>
    <row r="1738" spans="1:16" x14ac:dyDescent="0.2">
      <c r="A1738" s="116" t="str">
        <f t="shared" si="152"/>
        <v>Pauline McGovern</v>
      </c>
      <c r="B1738" s="120">
        <v>41854</v>
      </c>
      <c r="C1738" s="116" t="s">
        <v>371</v>
      </c>
      <c r="D1738" s="116" t="s">
        <v>377</v>
      </c>
      <c r="E1738" s="116"/>
      <c r="F1738" s="116" t="s">
        <v>425</v>
      </c>
      <c r="G1738" s="116" t="s">
        <v>1337</v>
      </c>
      <c r="H1738" s="116">
        <f t="shared" si="153"/>
        <v>3</v>
      </c>
      <c r="I1738" s="116"/>
      <c r="J1738" s="116" t="s">
        <v>114</v>
      </c>
      <c r="K1738" s="116"/>
      <c r="L1738" s="116"/>
      <c r="M1738" s="116"/>
      <c r="N1738" s="116"/>
      <c r="O1738" s="116">
        <f t="shared" si="154"/>
        <v>2014</v>
      </c>
      <c r="P1738" s="116">
        <f t="shared" si="155"/>
        <v>8</v>
      </c>
    </row>
    <row r="1739" spans="1:16" x14ac:dyDescent="0.2">
      <c r="A1739" s="116" t="str">
        <f t="shared" si="152"/>
        <v>Pauline McGovern</v>
      </c>
      <c r="B1739" s="120">
        <v>41951</v>
      </c>
      <c r="C1739" s="116" t="s">
        <v>524</v>
      </c>
      <c r="D1739" s="116" t="s">
        <v>397</v>
      </c>
      <c r="E1739" s="116" t="s">
        <v>312</v>
      </c>
      <c r="F1739" s="116" t="s">
        <v>313</v>
      </c>
      <c r="G1739" s="116" t="s">
        <v>1337</v>
      </c>
      <c r="H1739" s="116">
        <f t="shared" si="153"/>
        <v>4</v>
      </c>
      <c r="I1739" s="116" t="s">
        <v>294</v>
      </c>
      <c r="J1739" s="116" t="s">
        <v>293</v>
      </c>
      <c r="K1739" s="116">
        <v>3</v>
      </c>
      <c r="L1739" s="116"/>
      <c r="M1739" s="116"/>
      <c r="N1739" s="116" t="s">
        <v>317</v>
      </c>
      <c r="O1739" s="116">
        <f t="shared" si="154"/>
        <v>2014</v>
      </c>
      <c r="P1739" s="116">
        <f t="shared" si="155"/>
        <v>11</v>
      </c>
    </row>
    <row r="1740" spans="1:16" x14ac:dyDescent="0.2">
      <c r="A1740" s="116" t="str">
        <f t="shared" si="152"/>
        <v>Pauline McGovern</v>
      </c>
      <c r="B1740" s="120">
        <v>42049</v>
      </c>
      <c r="C1740" s="116" t="s">
        <v>553</v>
      </c>
      <c r="D1740" s="116" t="s">
        <v>433</v>
      </c>
      <c r="E1740" s="116"/>
      <c r="F1740" s="116" t="s">
        <v>313</v>
      </c>
      <c r="G1740" s="116" t="s">
        <v>1337</v>
      </c>
      <c r="H1740" s="116">
        <f t="shared" si="153"/>
        <v>5</v>
      </c>
      <c r="I1740" s="116" t="s">
        <v>294</v>
      </c>
      <c r="J1740" s="116" t="s">
        <v>293</v>
      </c>
      <c r="K1740" s="116">
        <v>3</v>
      </c>
      <c r="L1740" s="116"/>
      <c r="M1740" s="116"/>
      <c r="N1740" s="116" t="s">
        <v>200</v>
      </c>
      <c r="O1740" s="116">
        <f t="shared" si="154"/>
        <v>2015</v>
      </c>
      <c r="P1740" s="116">
        <f t="shared" si="155"/>
        <v>2</v>
      </c>
    </row>
    <row r="1741" spans="1:16" x14ac:dyDescent="0.2">
      <c r="A1741" s="116" t="str">
        <f t="shared" si="152"/>
        <v>Pauline McGovern</v>
      </c>
      <c r="B1741" s="120">
        <v>41854</v>
      </c>
      <c r="C1741" s="116" t="s">
        <v>371</v>
      </c>
      <c r="D1741" s="116" t="s">
        <v>566</v>
      </c>
      <c r="E1741" s="116"/>
      <c r="F1741" s="116" t="s">
        <v>425</v>
      </c>
      <c r="G1741" s="116" t="s">
        <v>1338</v>
      </c>
      <c r="H1741" s="116">
        <f t="shared" si="153"/>
        <v>1</v>
      </c>
      <c r="I1741" s="116"/>
      <c r="J1741" s="116" t="s">
        <v>114</v>
      </c>
      <c r="K1741" s="116"/>
      <c r="L1741" s="116"/>
      <c r="M1741" s="116"/>
      <c r="N1741" s="116"/>
      <c r="O1741" s="116">
        <f t="shared" si="154"/>
        <v>2014</v>
      </c>
      <c r="P1741" s="116">
        <f t="shared" si="155"/>
        <v>8</v>
      </c>
    </row>
    <row r="1742" spans="1:16" x14ac:dyDescent="0.2">
      <c r="A1742" s="116" t="str">
        <f t="shared" si="152"/>
        <v>Pauline McGovern</v>
      </c>
      <c r="B1742" s="120">
        <v>41951</v>
      </c>
      <c r="C1742" s="116" t="s">
        <v>524</v>
      </c>
      <c r="D1742" s="116" t="s">
        <v>621</v>
      </c>
      <c r="E1742" s="116" t="s">
        <v>312</v>
      </c>
      <c r="F1742" s="116" t="s">
        <v>313</v>
      </c>
      <c r="G1742" s="116" t="s">
        <v>1339</v>
      </c>
      <c r="H1742" s="116">
        <f t="shared" si="153"/>
        <v>1</v>
      </c>
      <c r="I1742" s="116" t="s">
        <v>294</v>
      </c>
      <c r="J1742" s="116" t="s">
        <v>293</v>
      </c>
      <c r="K1742" s="116">
        <v>3</v>
      </c>
      <c r="L1742" s="116"/>
      <c r="M1742" s="116"/>
      <c r="N1742" s="116" t="s">
        <v>317</v>
      </c>
      <c r="O1742" s="116">
        <f t="shared" si="154"/>
        <v>2014</v>
      </c>
      <c r="P1742" s="116">
        <f t="shared" si="155"/>
        <v>11</v>
      </c>
    </row>
    <row r="1743" spans="1:16" x14ac:dyDescent="0.2">
      <c r="A1743" s="116" t="str">
        <f t="shared" si="152"/>
        <v>Pauline McGovern</v>
      </c>
      <c r="B1743" s="120">
        <v>42049</v>
      </c>
      <c r="C1743" s="116" t="s">
        <v>553</v>
      </c>
      <c r="D1743" s="116" t="s">
        <v>792</v>
      </c>
      <c r="E1743" s="116"/>
      <c r="F1743" s="116" t="s">
        <v>313</v>
      </c>
      <c r="G1743" s="116" t="s">
        <v>1340</v>
      </c>
      <c r="H1743" s="116">
        <f t="shared" si="153"/>
        <v>1</v>
      </c>
      <c r="I1743" s="116" t="s">
        <v>294</v>
      </c>
      <c r="J1743" s="116" t="s">
        <v>293</v>
      </c>
      <c r="K1743" s="116">
        <v>3</v>
      </c>
      <c r="L1743" s="116"/>
      <c r="M1743" s="116"/>
      <c r="N1743" s="116" t="s">
        <v>200</v>
      </c>
      <c r="O1743" s="116">
        <f t="shared" si="154"/>
        <v>2015</v>
      </c>
      <c r="P1743" s="116">
        <f t="shared" si="155"/>
        <v>2</v>
      </c>
    </row>
    <row r="1744" spans="1:16" x14ac:dyDescent="0.2">
      <c r="A1744" s="116" t="str">
        <f t="shared" si="152"/>
        <v>Pauline McGovern</v>
      </c>
      <c r="B1744" s="120">
        <v>41741</v>
      </c>
      <c r="C1744" s="116" t="s">
        <v>367</v>
      </c>
      <c r="D1744" s="116" t="s">
        <v>368</v>
      </c>
      <c r="E1744" s="116" t="s">
        <v>369</v>
      </c>
      <c r="F1744" s="116" t="s">
        <v>370</v>
      </c>
      <c r="G1744" s="116" t="s">
        <v>1341</v>
      </c>
      <c r="H1744" s="116">
        <f t="shared" si="153"/>
        <v>1</v>
      </c>
      <c r="I1744" s="116" t="s">
        <v>294</v>
      </c>
      <c r="J1744" s="116" t="s">
        <v>293</v>
      </c>
      <c r="K1744" s="116">
        <v>3</v>
      </c>
      <c r="L1744" s="116"/>
      <c r="M1744" s="116"/>
      <c r="N1744" s="116" t="s">
        <v>317</v>
      </c>
      <c r="O1744" s="116">
        <f t="shared" si="154"/>
        <v>2014</v>
      </c>
      <c r="P1744" s="116">
        <f t="shared" si="155"/>
        <v>4</v>
      </c>
    </row>
    <row r="1745" spans="1:16" x14ac:dyDescent="0.2">
      <c r="A1745" s="116" t="str">
        <f t="shared" si="152"/>
        <v>Penny Houghton</v>
      </c>
      <c r="B1745" s="120">
        <v>42147</v>
      </c>
      <c r="C1745" s="116" t="s">
        <v>537</v>
      </c>
      <c r="D1745" s="116" t="s">
        <v>724</v>
      </c>
      <c r="E1745" s="116" t="s">
        <v>312</v>
      </c>
      <c r="F1745" s="116" t="s">
        <v>539</v>
      </c>
      <c r="G1745" s="116" t="s">
        <v>1342</v>
      </c>
      <c r="H1745" s="116">
        <f t="shared" si="153"/>
        <v>1</v>
      </c>
      <c r="I1745" s="116" t="s">
        <v>260</v>
      </c>
      <c r="J1745" s="116" t="s">
        <v>270</v>
      </c>
      <c r="K1745" s="116">
        <v>1</v>
      </c>
      <c r="L1745" s="116"/>
      <c r="M1745" s="116" t="s">
        <v>271</v>
      </c>
      <c r="N1745" s="116" t="s">
        <v>200</v>
      </c>
      <c r="O1745" s="116">
        <f t="shared" si="154"/>
        <v>2015</v>
      </c>
      <c r="P1745" s="116">
        <f t="shared" si="155"/>
        <v>5</v>
      </c>
    </row>
    <row r="1746" spans="1:16" x14ac:dyDescent="0.2">
      <c r="A1746" s="116" t="str">
        <f t="shared" si="152"/>
        <v>Penny Houghton</v>
      </c>
      <c r="B1746" s="120">
        <v>42133</v>
      </c>
      <c r="C1746" s="116" t="s">
        <v>426</v>
      </c>
      <c r="D1746" s="116" t="s">
        <v>461</v>
      </c>
      <c r="E1746" s="116" t="s">
        <v>312</v>
      </c>
      <c r="F1746" s="116" t="s">
        <v>313</v>
      </c>
      <c r="G1746" s="116" t="s">
        <v>1343</v>
      </c>
      <c r="H1746" s="116">
        <f t="shared" si="153"/>
        <v>1</v>
      </c>
      <c r="I1746" s="116" t="s">
        <v>260</v>
      </c>
      <c r="J1746" s="116" t="s">
        <v>270</v>
      </c>
      <c r="K1746" s="116">
        <v>1</v>
      </c>
      <c r="L1746" s="116"/>
      <c r="M1746" s="116" t="s">
        <v>271</v>
      </c>
      <c r="N1746" s="116" t="s">
        <v>200</v>
      </c>
      <c r="O1746" s="116">
        <f t="shared" si="154"/>
        <v>2015</v>
      </c>
      <c r="P1746" s="116">
        <f t="shared" si="155"/>
        <v>5</v>
      </c>
    </row>
    <row r="1747" spans="1:16" x14ac:dyDescent="0.2">
      <c r="A1747" s="116" t="str">
        <f t="shared" si="152"/>
        <v>Penny Houghton</v>
      </c>
      <c r="B1747" s="120">
        <v>42175</v>
      </c>
      <c r="C1747" s="116" t="s">
        <v>562</v>
      </c>
      <c r="D1747" s="116" t="s">
        <v>1450</v>
      </c>
      <c r="E1747" s="116" t="s">
        <v>564</v>
      </c>
      <c r="F1747" s="116" t="s">
        <v>313</v>
      </c>
      <c r="G1747" s="116" t="s">
        <v>1507</v>
      </c>
      <c r="H1747" s="116">
        <f t="shared" si="153"/>
        <v>1</v>
      </c>
      <c r="I1747" s="116" t="s">
        <v>260</v>
      </c>
      <c r="J1747" s="116" t="s">
        <v>270</v>
      </c>
      <c r="K1747" s="116">
        <v>1</v>
      </c>
      <c r="L1747" s="116"/>
      <c r="M1747" s="116" t="s">
        <v>271</v>
      </c>
      <c r="N1747" s="116" t="s">
        <v>200</v>
      </c>
      <c r="O1747" s="116">
        <f t="shared" si="154"/>
        <v>2015</v>
      </c>
      <c r="P1747" s="116">
        <f t="shared" si="155"/>
        <v>6</v>
      </c>
    </row>
    <row r="1748" spans="1:16" x14ac:dyDescent="0.2">
      <c r="A1748" s="116" t="str">
        <f t="shared" si="152"/>
        <v>Penny Houghton</v>
      </c>
      <c r="B1748" s="120">
        <v>42182</v>
      </c>
      <c r="C1748" s="116" t="s">
        <v>1453</v>
      </c>
      <c r="D1748" s="116" t="s">
        <v>1454</v>
      </c>
      <c r="E1748" s="116" t="s">
        <v>312</v>
      </c>
      <c r="F1748" s="116" t="s">
        <v>313</v>
      </c>
      <c r="G1748" s="116" t="s">
        <v>1507</v>
      </c>
      <c r="H1748" s="116">
        <f t="shared" si="153"/>
        <v>2</v>
      </c>
      <c r="I1748" s="116" t="s">
        <v>260</v>
      </c>
      <c r="J1748" s="116" t="s">
        <v>270</v>
      </c>
      <c r="K1748" s="116">
        <v>1</v>
      </c>
      <c r="L1748" s="116"/>
      <c r="M1748" s="116" t="s">
        <v>271</v>
      </c>
      <c r="N1748" s="116" t="s">
        <v>200</v>
      </c>
      <c r="O1748" s="116">
        <f t="shared" si="154"/>
        <v>2015</v>
      </c>
      <c r="P1748" s="116">
        <f t="shared" si="155"/>
        <v>6</v>
      </c>
    </row>
    <row r="1749" spans="1:16" ht="15" x14ac:dyDescent="0.2">
      <c r="A1749" s="121" t="s">
        <v>273</v>
      </c>
      <c r="B1749" s="120">
        <v>42224</v>
      </c>
      <c r="C1749" s="116" t="s">
        <v>399</v>
      </c>
      <c r="D1749" s="121" t="s">
        <v>1485</v>
      </c>
      <c r="E1749" s="121"/>
      <c r="F1749" s="122" t="s">
        <v>1461</v>
      </c>
      <c r="G1749" s="122" t="s">
        <v>1508</v>
      </c>
      <c r="H1749" s="116">
        <f t="shared" si="153"/>
        <v>1</v>
      </c>
      <c r="I1749" s="116"/>
      <c r="J1749" s="116"/>
      <c r="K1749" s="116"/>
      <c r="L1749" s="116"/>
      <c r="M1749" s="116"/>
      <c r="N1749" s="116" t="s">
        <v>200</v>
      </c>
      <c r="O1749" s="116">
        <f t="shared" si="154"/>
        <v>2015</v>
      </c>
      <c r="P1749" s="116">
        <f t="shared" si="155"/>
        <v>8</v>
      </c>
    </row>
    <row r="1750" spans="1:16" x14ac:dyDescent="0.2">
      <c r="A1750" s="116" t="str">
        <f t="shared" ref="A1750:A1784" si="156">IF(I1750="",TRIM(J1750),CONCATENATE(TRIM(J1750)," ",TRIM(I1750)))</f>
        <v>piet marx</v>
      </c>
      <c r="B1750" s="120">
        <v>41524</v>
      </c>
      <c r="C1750" s="116" t="s">
        <v>490</v>
      </c>
      <c r="D1750" s="116" t="s">
        <v>491</v>
      </c>
      <c r="E1750" s="116"/>
      <c r="F1750" s="116" t="s">
        <v>313</v>
      </c>
      <c r="G1750" s="116" t="s">
        <v>1344</v>
      </c>
      <c r="H1750" s="116">
        <f t="shared" si="153"/>
        <v>1</v>
      </c>
      <c r="I1750" s="116" t="s">
        <v>284</v>
      </c>
      <c r="J1750" s="116" t="s">
        <v>283</v>
      </c>
      <c r="K1750" s="116"/>
      <c r="L1750" s="116"/>
      <c r="M1750" s="116"/>
      <c r="N1750" s="116" t="s">
        <v>317</v>
      </c>
      <c r="O1750" s="116">
        <f t="shared" si="154"/>
        <v>2013</v>
      </c>
      <c r="P1750" s="116">
        <f t="shared" si="155"/>
        <v>9</v>
      </c>
    </row>
    <row r="1751" spans="1:16" x14ac:dyDescent="0.2">
      <c r="A1751" s="116" t="str">
        <f t="shared" si="156"/>
        <v>piet marx</v>
      </c>
      <c r="B1751" s="120">
        <v>41566</v>
      </c>
      <c r="C1751" s="116" t="s">
        <v>353</v>
      </c>
      <c r="D1751" s="116" t="s">
        <v>1063</v>
      </c>
      <c r="E1751" s="116" t="s">
        <v>418</v>
      </c>
      <c r="F1751" s="116" t="s">
        <v>419</v>
      </c>
      <c r="G1751" s="116" t="s">
        <v>1344</v>
      </c>
      <c r="H1751" s="116">
        <f t="shared" si="153"/>
        <v>2</v>
      </c>
      <c r="I1751" s="116" t="s">
        <v>284</v>
      </c>
      <c r="J1751" s="116" t="s">
        <v>283</v>
      </c>
      <c r="K1751" s="116"/>
      <c r="L1751" s="116"/>
      <c r="M1751" s="116" t="s">
        <v>285</v>
      </c>
      <c r="N1751" s="116" t="s">
        <v>317</v>
      </c>
      <c r="O1751" s="116">
        <f t="shared" si="154"/>
        <v>2013</v>
      </c>
      <c r="P1751" s="116">
        <f t="shared" si="155"/>
        <v>10</v>
      </c>
    </row>
    <row r="1752" spans="1:16" x14ac:dyDescent="0.2">
      <c r="A1752" s="116" t="str">
        <f t="shared" si="156"/>
        <v>piet marx</v>
      </c>
      <c r="B1752" s="120">
        <v>41727</v>
      </c>
      <c r="C1752" s="116" t="s">
        <v>361</v>
      </c>
      <c r="D1752" s="116" t="s">
        <v>395</v>
      </c>
      <c r="E1752" s="116" t="s">
        <v>312</v>
      </c>
      <c r="F1752" s="116" t="s">
        <v>313</v>
      </c>
      <c r="G1752" s="116" t="s">
        <v>1344</v>
      </c>
      <c r="H1752" s="116">
        <f t="shared" si="153"/>
        <v>3</v>
      </c>
      <c r="I1752" s="116" t="s">
        <v>284</v>
      </c>
      <c r="J1752" s="116" t="s">
        <v>283</v>
      </c>
      <c r="K1752" s="116">
        <v>4</v>
      </c>
      <c r="L1752" s="116"/>
      <c r="M1752" s="116" t="s">
        <v>285</v>
      </c>
      <c r="N1752" s="116" t="s">
        <v>317</v>
      </c>
      <c r="O1752" s="116">
        <f t="shared" si="154"/>
        <v>2014</v>
      </c>
      <c r="P1752" s="116">
        <f t="shared" si="155"/>
        <v>3</v>
      </c>
    </row>
    <row r="1753" spans="1:16" x14ac:dyDescent="0.2">
      <c r="A1753" s="116" t="str">
        <f t="shared" si="156"/>
        <v>piet marx</v>
      </c>
      <c r="B1753" s="120">
        <v>42238</v>
      </c>
      <c r="C1753" s="116" t="s">
        <v>545</v>
      </c>
      <c r="D1753" s="116" t="s">
        <v>662</v>
      </c>
      <c r="E1753" s="116"/>
      <c r="F1753" s="116" t="s">
        <v>313</v>
      </c>
      <c r="G1753" s="116" t="s">
        <v>1509</v>
      </c>
      <c r="H1753" s="116">
        <f t="shared" si="153"/>
        <v>1</v>
      </c>
      <c r="I1753" s="116" t="s">
        <v>284</v>
      </c>
      <c r="J1753" s="116" t="s">
        <v>283</v>
      </c>
      <c r="K1753" s="116"/>
      <c r="L1753" s="116"/>
      <c r="M1753" s="116"/>
      <c r="N1753" s="116" t="s">
        <v>200</v>
      </c>
      <c r="O1753" s="116">
        <f t="shared" si="154"/>
        <v>2015</v>
      </c>
      <c r="P1753" s="116">
        <f t="shared" si="155"/>
        <v>8</v>
      </c>
    </row>
    <row r="1754" spans="1:16" x14ac:dyDescent="0.2">
      <c r="A1754" s="116" t="str">
        <f t="shared" si="156"/>
        <v>piet marx</v>
      </c>
      <c r="B1754" s="120">
        <v>42175</v>
      </c>
      <c r="C1754" s="116" t="s">
        <v>562</v>
      </c>
      <c r="D1754" s="116" t="s">
        <v>1450</v>
      </c>
      <c r="E1754" s="116" t="s">
        <v>564</v>
      </c>
      <c r="F1754" s="116" t="s">
        <v>313</v>
      </c>
      <c r="G1754" s="116" t="s">
        <v>1510</v>
      </c>
      <c r="H1754" s="116">
        <f t="shared" si="153"/>
        <v>1</v>
      </c>
      <c r="I1754" s="116" t="s">
        <v>284</v>
      </c>
      <c r="J1754" s="116" t="s">
        <v>283</v>
      </c>
      <c r="K1754" s="116">
        <v>5</v>
      </c>
      <c r="L1754" s="116"/>
      <c r="M1754" s="116" t="s">
        <v>285</v>
      </c>
      <c r="N1754" s="116" t="s">
        <v>200</v>
      </c>
      <c r="O1754" s="116">
        <f t="shared" si="154"/>
        <v>2015</v>
      </c>
      <c r="P1754" s="116">
        <f t="shared" si="155"/>
        <v>6</v>
      </c>
    </row>
    <row r="1755" spans="1:16" x14ac:dyDescent="0.2">
      <c r="A1755" s="116" t="str">
        <f t="shared" si="156"/>
        <v>piet marx</v>
      </c>
      <c r="B1755" s="117">
        <v>42469</v>
      </c>
      <c r="C1755" t="s">
        <v>1753</v>
      </c>
      <c r="D1755" t="s">
        <v>603</v>
      </c>
      <c r="F1755" t="s">
        <v>1461</v>
      </c>
      <c r="G1755" t="s">
        <v>1510</v>
      </c>
      <c r="H1755" s="116">
        <f t="shared" si="153"/>
        <v>2</v>
      </c>
      <c r="I1755" t="s">
        <v>284</v>
      </c>
      <c r="J1755" t="s">
        <v>283</v>
      </c>
      <c r="M1755" t="s">
        <v>285</v>
      </c>
      <c r="N1755" t="s">
        <v>200</v>
      </c>
      <c r="O1755" s="116">
        <f t="shared" si="154"/>
        <v>2016</v>
      </c>
      <c r="P1755" s="116">
        <f t="shared" si="155"/>
        <v>4</v>
      </c>
    </row>
    <row r="1756" spans="1:16" x14ac:dyDescent="0.2">
      <c r="A1756" s="116" t="str">
        <f t="shared" si="156"/>
        <v>piet marx</v>
      </c>
      <c r="B1756" s="120">
        <v>41482</v>
      </c>
      <c r="C1756" s="116" t="s">
        <v>399</v>
      </c>
      <c r="D1756" s="116" t="s">
        <v>395</v>
      </c>
      <c r="E1756" s="116" t="s">
        <v>401</v>
      </c>
      <c r="F1756" s="116" t="s">
        <v>313</v>
      </c>
      <c r="G1756" s="116" t="s">
        <v>1345</v>
      </c>
      <c r="H1756" s="116">
        <f t="shared" si="153"/>
        <v>1</v>
      </c>
      <c r="I1756" s="116" t="s">
        <v>284</v>
      </c>
      <c r="J1756" s="116" t="s">
        <v>283</v>
      </c>
      <c r="K1756" s="116">
        <v>4</v>
      </c>
      <c r="L1756" s="116"/>
      <c r="M1756" s="116">
        <v>2561</v>
      </c>
      <c r="N1756" s="116" t="s">
        <v>317</v>
      </c>
      <c r="O1756" s="116">
        <f t="shared" si="154"/>
        <v>2013</v>
      </c>
      <c r="P1756" s="116">
        <f t="shared" si="155"/>
        <v>7</v>
      </c>
    </row>
    <row r="1757" spans="1:16" x14ac:dyDescent="0.2">
      <c r="A1757" s="116" t="str">
        <f t="shared" si="156"/>
        <v>piet marx</v>
      </c>
      <c r="B1757" s="120">
        <v>41524</v>
      </c>
      <c r="C1757" s="116" t="s">
        <v>490</v>
      </c>
      <c r="D1757" s="116" t="s">
        <v>491</v>
      </c>
      <c r="E1757" s="116"/>
      <c r="F1757" s="116" t="s">
        <v>313</v>
      </c>
      <c r="G1757" s="116" t="s">
        <v>1345</v>
      </c>
      <c r="H1757" s="116">
        <f t="shared" si="153"/>
        <v>2</v>
      </c>
      <c r="I1757" s="116" t="s">
        <v>284</v>
      </c>
      <c r="J1757" s="116" t="s">
        <v>283</v>
      </c>
      <c r="K1757" s="116"/>
      <c r="L1757" s="116"/>
      <c r="M1757" s="116"/>
      <c r="N1757" s="116" t="s">
        <v>317</v>
      </c>
      <c r="O1757" s="116">
        <f t="shared" si="154"/>
        <v>2013</v>
      </c>
      <c r="P1757" s="116">
        <f t="shared" si="155"/>
        <v>9</v>
      </c>
    </row>
    <row r="1758" spans="1:16" x14ac:dyDescent="0.2">
      <c r="A1758" s="116" t="str">
        <f t="shared" si="156"/>
        <v>piet marx</v>
      </c>
      <c r="B1758" s="120">
        <v>41566</v>
      </c>
      <c r="C1758" s="116" t="s">
        <v>353</v>
      </c>
      <c r="D1758" s="116" t="s">
        <v>1063</v>
      </c>
      <c r="E1758" s="116" t="s">
        <v>379</v>
      </c>
      <c r="F1758" s="116" t="s">
        <v>380</v>
      </c>
      <c r="G1758" s="116" t="s">
        <v>1345</v>
      </c>
      <c r="H1758" s="116">
        <f t="shared" si="153"/>
        <v>3</v>
      </c>
      <c r="I1758" s="116" t="s">
        <v>284</v>
      </c>
      <c r="J1758" s="116" t="s">
        <v>283</v>
      </c>
      <c r="K1758" s="116"/>
      <c r="L1758" s="116"/>
      <c r="M1758" s="116" t="s">
        <v>285</v>
      </c>
      <c r="N1758" s="116" t="s">
        <v>317</v>
      </c>
      <c r="O1758" s="116">
        <f t="shared" si="154"/>
        <v>2013</v>
      </c>
      <c r="P1758" s="116">
        <f t="shared" si="155"/>
        <v>10</v>
      </c>
    </row>
    <row r="1759" spans="1:16" x14ac:dyDescent="0.2">
      <c r="A1759" s="116" t="str">
        <f t="shared" si="156"/>
        <v>piet marx</v>
      </c>
      <c r="B1759" s="120">
        <v>41587</v>
      </c>
      <c r="C1759" s="116" t="s">
        <v>541</v>
      </c>
      <c r="D1759" s="116" t="s">
        <v>395</v>
      </c>
      <c r="E1759" s="116" t="s">
        <v>312</v>
      </c>
      <c r="F1759" s="116" t="s">
        <v>313</v>
      </c>
      <c r="G1759" s="116" t="s">
        <v>1345</v>
      </c>
      <c r="H1759" s="116">
        <f t="shared" si="153"/>
        <v>4</v>
      </c>
      <c r="I1759" s="116" t="s">
        <v>284</v>
      </c>
      <c r="J1759" s="116" t="s">
        <v>283</v>
      </c>
      <c r="K1759" s="116">
        <v>4</v>
      </c>
      <c r="L1759" s="116"/>
      <c r="M1759" s="116" t="s">
        <v>285</v>
      </c>
      <c r="N1759" s="116" t="s">
        <v>317</v>
      </c>
      <c r="O1759" s="116">
        <f t="shared" si="154"/>
        <v>2013</v>
      </c>
      <c r="P1759" s="116">
        <f t="shared" si="155"/>
        <v>11</v>
      </c>
    </row>
    <row r="1760" spans="1:16" x14ac:dyDescent="0.2">
      <c r="A1760" s="116" t="str">
        <f t="shared" si="156"/>
        <v>piet marx</v>
      </c>
      <c r="B1760" s="120">
        <v>41727</v>
      </c>
      <c r="C1760" s="116" t="s">
        <v>361</v>
      </c>
      <c r="D1760" s="116" t="s">
        <v>395</v>
      </c>
      <c r="E1760" s="116" t="s">
        <v>312</v>
      </c>
      <c r="F1760" s="116" t="s">
        <v>313</v>
      </c>
      <c r="G1760" s="116" t="s">
        <v>1345</v>
      </c>
      <c r="H1760" s="116">
        <f t="shared" si="153"/>
        <v>5</v>
      </c>
      <c r="I1760" s="116" t="s">
        <v>284</v>
      </c>
      <c r="J1760" s="116" t="s">
        <v>283</v>
      </c>
      <c r="K1760" s="116">
        <v>4</v>
      </c>
      <c r="L1760" s="116"/>
      <c r="M1760" s="116" t="s">
        <v>285</v>
      </c>
      <c r="N1760" s="116" t="s">
        <v>317</v>
      </c>
      <c r="O1760" s="116">
        <f t="shared" si="154"/>
        <v>2014</v>
      </c>
      <c r="P1760" s="116">
        <f t="shared" si="155"/>
        <v>3</v>
      </c>
    </row>
    <row r="1761" spans="1:16" x14ac:dyDescent="0.2">
      <c r="A1761" s="116" t="str">
        <f t="shared" si="156"/>
        <v>piet marx</v>
      </c>
      <c r="B1761" s="120">
        <v>41783</v>
      </c>
      <c r="C1761" s="116" t="s">
        <v>450</v>
      </c>
      <c r="D1761" s="116" t="s">
        <v>244</v>
      </c>
      <c r="E1761" s="116"/>
      <c r="F1761" s="116" t="s">
        <v>343</v>
      </c>
      <c r="G1761" s="116" t="s">
        <v>1345</v>
      </c>
      <c r="H1761" s="116">
        <f t="shared" si="153"/>
        <v>6</v>
      </c>
      <c r="I1761" s="116"/>
      <c r="J1761" s="116" t="s">
        <v>99</v>
      </c>
      <c r="K1761" s="116"/>
      <c r="L1761" s="116"/>
      <c r="M1761" s="116"/>
      <c r="N1761" s="116" t="s">
        <v>317</v>
      </c>
      <c r="O1761" s="116">
        <f t="shared" si="154"/>
        <v>2014</v>
      </c>
      <c r="P1761" s="116">
        <f t="shared" si="155"/>
        <v>5</v>
      </c>
    </row>
    <row r="1762" spans="1:16" x14ac:dyDescent="0.2">
      <c r="A1762" s="116" t="str">
        <f t="shared" si="156"/>
        <v>piet marx</v>
      </c>
      <c r="B1762" s="120">
        <v>41944</v>
      </c>
      <c r="C1762" s="116" t="s">
        <v>310</v>
      </c>
      <c r="D1762" s="116" t="s">
        <v>495</v>
      </c>
      <c r="E1762" s="116" t="s">
        <v>528</v>
      </c>
      <c r="F1762" s="116" t="s">
        <v>529</v>
      </c>
      <c r="G1762" s="116" t="s">
        <v>1345</v>
      </c>
      <c r="H1762" s="116">
        <f t="shared" si="153"/>
        <v>7</v>
      </c>
      <c r="I1762" s="116" t="s">
        <v>284</v>
      </c>
      <c r="J1762" s="116" t="s">
        <v>283</v>
      </c>
      <c r="K1762" s="116">
        <v>5</v>
      </c>
      <c r="L1762" s="116"/>
      <c r="M1762" s="116" t="s">
        <v>285</v>
      </c>
      <c r="N1762" s="116" t="s">
        <v>317</v>
      </c>
      <c r="O1762" s="116">
        <f t="shared" si="154"/>
        <v>2014</v>
      </c>
      <c r="P1762" s="116">
        <f t="shared" si="155"/>
        <v>11</v>
      </c>
    </row>
    <row r="1763" spans="1:16" x14ac:dyDescent="0.2">
      <c r="A1763" s="116" t="str">
        <f t="shared" si="156"/>
        <v>piet marx</v>
      </c>
      <c r="B1763" s="120">
        <v>42238</v>
      </c>
      <c r="C1763" s="116" t="s">
        <v>545</v>
      </c>
      <c r="D1763" s="116" t="s">
        <v>546</v>
      </c>
      <c r="E1763" s="116"/>
      <c r="F1763" s="116" t="s">
        <v>313</v>
      </c>
      <c r="G1763" s="116" t="s">
        <v>1345</v>
      </c>
      <c r="H1763" s="116">
        <f t="shared" si="153"/>
        <v>8</v>
      </c>
      <c r="I1763" s="116" t="s">
        <v>284</v>
      </c>
      <c r="J1763" s="116" t="s">
        <v>283</v>
      </c>
      <c r="K1763" s="116"/>
      <c r="L1763" s="116"/>
      <c r="M1763" s="116"/>
      <c r="N1763" s="116" t="s">
        <v>200</v>
      </c>
      <c r="O1763" s="116">
        <f t="shared" si="154"/>
        <v>2015</v>
      </c>
      <c r="P1763" s="116">
        <f t="shared" si="155"/>
        <v>8</v>
      </c>
    </row>
    <row r="1764" spans="1:16" x14ac:dyDescent="0.2">
      <c r="A1764" s="116" t="str">
        <f t="shared" si="156"/>
        <v>piet marx</v>
      </c>
      <c r="B1764" s="117">
        <v>42259</v>
      </c>
      <c r="C1764" t="s">
        <v>520</v>
      </c>
      <c r="D1764" s="91" t="s">
        <v>1575</v>
      </c>
      <c r="E1764" s="91"/>
      <c r="F1764" s="91" t="s">
        <v>313</v>
      </c>
      <c r="G1764" s="91" t="s">
        <v>1345</v>
      </c>
      <c r="H1764" s="116">
        <f t="shared" si="153"/>
        <v>9</v>
      </c>
      <c r="I1764" s="91" t="s">
        <v>284</v>
      </c>
      <c r="J1764" s="91" t="s">
        <v>283</v>
      </c>
      <c r="K1764" s="91"/>
      <c r="L1764" s="91"/>
      <c r="M1764" s="91"/>
      <c r="N1764" s="91" t="s">
        <v>200</v>
      </c>
      <c r="O1764" s="116">
        <f t="shared" si="154"/>
        <v>2015</v>
      </c>
      <c r="P1764" s="116">
        <f t="shared" si="155"/>
        <v>9</v>
      </c>
    </row>
    <row r="1765" spans="1:16" x14ac:dyDescent="0.2">
      <c r="A1765" s="116" t="str">
        <f t="shared" si="156"/>
        <v>piet marx</v>
      </c>
      <c r="B1765" s="120">
        <v>41776</v>
      </c>
      <c r="C1765" s="116" t="s">
        <v>426</v>
      </c>
      <c r="D1765" s="116" t="s">
        <v>815</v>
      </c>
      <c r="E1765" s="116"/>
      <c r="F1765" s="116" t="s">
        <v>313</v>
      </c>
      <c r="G1765" s="116" t="s">
        <v>1346</v>
      </c>
      <c r="H1765" s="116">
        <f t="shared" si="153"/>
        <v>1</v>
      </c>
      <c r="I1765" s="116"/>
      <c r="J1765" s="116" t="s">
        <v>99</v>
      </c>
      <c r="K1765" s="116"/>
      <c r="L1765" s="116"/>
      <c r="M1765" s="116"/>
      <c r="N1765" s="116" t="s">
        <v>317</v>
      </c>
      <c r="O1765" s="116">
        <f t="shared" si="154"/>
        <v>2014</v>
      </c>
      <c r="P1765" s="116">
        <f t="shared" si="155"/>
        <v>5</v>
      </c>
    </row>
    <row r="1766" spans="1:16" x14ac:dyDescent="0.2">
      <c r="A1766" s="116" t="str">
        <f t="shared" si="156"/>
        <v>piet marx</v>
      </c>
      <c r="B1766" s="120">
        <v>42238</v>
      </c>
      <c r="C1766" s="116" t="s">
        <v>545</v>
      </c>
      <c r="D1766" s="116" t="s">
        <v>662</v>
      </c>
      <c r="E1766" s="116"/>
      <c r="F1766" s="116" t="s">
        <v>313</v>
      </c>
      <c r="G1766" s="116" t="s">
        <v>1346</v>
      </c>
      <c r="H1766" s="116">
        <f t="shared" si="153"/>
        <v>2</v>
      </c>
      <c r="I1766" s="116" t="s">
        <v>284</v>
      </c>
      <c r="J1766" s="116" t="s">
        <v>283</v>
      </c>
      <c r="K1766" s="116"/>
      <c r="L1766" s="116"/>
      <c r="M1766" s="116"/>
      <c r="N1766" s="116" t="s">
        <v>200</v>
      </c>
      <c r="O1766" s="116">
        <f t="shared" si="154"/>
        <v>2015</v>
      </c>
      <c r="P1766" s="116">
        <f t="shared" si="155"/>
        <v>8</v>
      </c>
    </row>
    <row r="1767" spans="1:16" x14ac:dyDescent="0.2">
      <c r="A1767" s="116" t="str">
        <f t="shared" si="156"/>
        <v>piet marx</v>
      </c>
      <c r="B1767" s="120">
        <v>42238</v>
      </c>
      <c r="C1767" s="116" t="s">
        <v>545</v>
      </c>
      <c r="D1767" s="116" t="s">
        <v>1476</v>
      </c>
      <c r="E1767" s="116"/>
      <c r="F1767" s="116" t="s">
        <v>313</v>
      </c>
      <c r="G1767" s="116" t="s">
        <v>1511</v>
      </c>
      <c r="H1767" s="116">
        <f t="shared" si="153"/>
        <v>1</v>
      </c>
      <c r="I1767" s="116" t="s">
        <v>284</v>
      </c>
      <c r="J1767" s="116" t="s">
        <v>283</v>
      </c>
      <c r="K1767" s="116"/>
      <c r="L1767" s="116"/>
      <c r="M1767" s="116"/>
      <c r="N1767" s="116" t="s">
        <v>200</v>
      </c>
      <c r="O1767" s="116">
        <f t="shared" si="154"/>
        <v>2015</v>
      </c>
      <c r="P1767" s="116">
        <f t="shared" si="155"/>
        <v>8</v>
      </c>
    </row>
    <row r="1768" spans="1:16" x14ac:dyDescent="0.2">
      <c r="A1768" s="116" t="str">
        <f t="shared" si="156"/>
        <v>piet marx</v>
      </c>
      <c r="B1768" s="120">
        <v>41923</v>
      </c>
      <c r="C1768" s="116" t="s">
        <v>687</v>
      </c>
      <c r="D1768" s="116" t="s">
        <v>688</v>
      </c>
      <c r="E1768" s="116" t="s">
        <v>312</v>
      </c>
      <c r="F1768" s="116" t="s">
        <v>313</v>
      </c>
      <c r="G1768" s="116" t="s">
        <v>1347</v>
      </c>
      <c r="H1768" s="116">
        <f t="shared" si="153"/>
        <v>1</v>
      </c>
      <c r="I1768" s="116" t="s">
        <v>284</v>
      </c>
      <c r="J1768" s="116" t="s">
        <v>283</v>
      </c>
      <c r="K1768" s="116">
        <v>5</v>
      </c>
      <c r="L1768" s="116"/>
      <c r="M1768" s="116" t="s">
        <v>285</v>
      </c>
      <c r="N1768" s="116" t="s">
        <v>317</v>
      </c>
      <c r="O1768" s="116">
        <f t="shared" si="154"/>
        <v>2014</v>
      </c>
      <c r="P1768" s="116">
        <f t="shared" si="155"/>
        <v>10</v>
      </c>
    </row>
    <row r="1769" spans="1:16" x14ac:dyDescent="0.2">
      <c r="A1769" s="116" t="str">
        <f t="shared" si="156"/>
        <v>piet marx</v>
      </c>
      <c r="B1769" s="120">
        <v>41769</v>
      </c>
      <c r="C1769" s="116" t="s">
        <v>350</v>
      </c>
      <c r="D1769" s="116" t="s">
        <v>1086</v>
      </c>
      <c r="E1769" s="116"/>
      <c r="F1769" s="116" t="s">
        <v>375</v>
      </c>
      <c r="G1769" s="116" t="s">
        <v>1348</v>
      </c>
      <c r="H1769" s="116">
        <f t="shared" si="153"/>
        <v>1</v>
      </c>
      <c r="I1769" s="116"/>
      <c r="J1769" s="116" t="s">
        <v>99</v>
      </c>
      <c r="K1769" s="116"/>
      <c r="L1769" s="116"/>
      <c r="M1769" s="116"/>
      <c r="N1769" s="116" t="s">
        <v>317</v>
      </c>
      <c r="O1769" s="116">
        <f t="shared" si="154"/>
        <v>2014</v>
      </c>
      <c r="P1769" s="116">
        <f t="shared" si="155"/>
        <v>5</v>
      </c>
    </row>
    <row r="1770" spans="1:16" x14ac:dyDescent="0.2">
      <c r="A1770" s="116" t="str">
        <f t="shared" si="156"/>
        <v>piet marx</v>
      </c>
      <c r="B1770" s="120">
        <v>41846</v>
      </c>
      <c r="C1770" s="116" t="s">
        <v>549</v>
      </c>
      <c r="D1770" s="116" t="s">
        <v>606</v>
      </c>
      <c r="E1770" s="116"/>
      <c r="F1770" s="116" t="s">
        <v>313</v>
      </c>
      <c r="G1770" s="116" t="s">
        <v>1349</v>
      </c>
      <c r="H1770" s="116">
        <f t="shared" si="153"/>
        <v>1</v>
      </c>
      <c r="I1770" s="116" t="s">
        <v>284</v>
      </c>
      <c r="J1770" s="116" t="s">
        <v>283</v>
      </c>
      <c r="K1770" s="116"/>
      <c r="L1770" s="116"/>
      <c r="M1770" s="116" t="s">
        <v>285</v>
      </c>
      <c r="N1770" s="116" t="s">
        <v>317</v>
      </c>
      <c r="O1770" s="116">
        <f t="shared" si="154"/>
        <v>2014</v>
      </c>
      <c r="P1770" s="116">
        <f t="shared" si="155"/>
        <v>7</v>
      </c>
    </row>
    <row r="1771" spans="1:16" x14ac:dyDescent="0.2">
      <c r="A1771" s="116" t="str">
        <f t="shared" si="156"/>
        <v>Piet Marx</v>
      </c>
      <c r="B1771" s="120">
        <v>41713</v>
      </c>
      <c r="C1771" s="116" t="s">
        <v>345</v>
      </c>
      <c r="D1771" s="116" t="s">
        <v>533</v>
      </c>
      <c r="E1771" s="116" t="s">
        <v>347</v>
      </c>
      <c r="F1771" s="116" t="s">
        <v>313</v>
      </c>
      <c r="G1771" s="116" t="s">
        <v>1350</v>
      </c>
      <c r="H1771" s="116">
        <f t="shared" si="153"/>
        <v>1</v>
      </c>
      <c r="I1771" s="116" t="s">
        <v>1351</v>
      </c>
      <c r="J1771" s="116" t="s">
        <v>1352</v>
      </c>
      <c r="K1771" s="116"/>
      <c r="L1771" s="116" t="s">
        <v>349</v>
      </c>
      <c r="M1771" s="116" t="s">
        <v>285</v>
      </c>
      <c r="N1771" s="116" t="s">
        <v>317</v>
      </c>
      <c r="O1771" s="116">
        <f t="shared" si="154"/>
        <v>2014</v>
      </c>
      <c r="P1771" s="116">
        <f t="shared" si="155"/>
        <v>3</v>
      </c>
    </row>
    <row r="1772" spans="1:16" x14ac:dyDescent="0.2">
      <c r="A1772" s="116" t="str">
        <f t="shared" si="156"/>
        <v>piet marx</v>
      </c>
      <c r="B1772" s="120">
        <v>41482</v>
      </c>
      <c r="C1772" s="116" t="s">
        <v>399</v>
      </c>
      <c r="D1772" s="116" t="s">
        <v>852</v>
      </c>
      <c r="E1772" s="116" t="s">
        <v>401</v>
      </c>
      <c r="F1772" s="116" t="s">
        <v>313</v>
      </c>
      <c r="G1772" s="116" t="s">
        <v>1353</v>
      </c>
      <c r="H1772" s="116">
        <f t="shared" si="153"/>
        <v>1</v>
      </c>
      <c r="I1772" s="116" t="s">
        <v>284</v>
      </c>
      <c r="J1772" s="116" t="s">
        <v>283</v>
      </c>
      <c r="K1772" s="116">
        <v>4</v>
      </c>
      <c r="L1772" s="116"/>
      <c r="M1772" s="116">
        <v>2561</v>
      </c>
      <c r="N1772" s="116" t="s">
        <v>317</v>
      </c>
      <c r="O1772" s="116">
        <f t="shared" si="154"/>
        <v>2013</v>
      </c>
      <c r="P1772" s="116">
        <f t="shared" si="155"/>
        <v>7</v>
      </c>
    </row>
    <row r="1773" spans="1:16" x14ac:dyDescent="0.2">
      <c r="A1773" s="116" t="str">
        <f t="shared" si="156"/>
        <v>piet marx</v>
      </c>
      <c r="B1773" s="117">
        <v>42469</v>
      </c>
      <c r="C1773" t="s">
        <v>1753</v>
      </c>
      <c r="D1773" t="s">
        <v>1687</v>
      </c>
      <c r="F1773" t="s">
        <v>1461</v>
      </c>
      <c r="G1773" t="s">
        <v>1353</v>
      </c>
      <c r="H1773" s="116">
        <f t="shared" si="153"/>
        <v>2</v>
      </c>
      <c r="I1773" t="s">
        <v>284</v>
      </c>
      <c r="J1773" t="s">
        <v>283</v>
      </c>
      <c r="M1773" t="s">
        <v>285</v>
      </c>
      <c r="N1773" t="s">
        <v>200</v>
      </c>
      <c r="O1773" s="116">
        <f t="shared" si="154"/>
        <v>2016</v>
      </c>
      <c r="P1773" s="116">
        <f t="shared" si="155"/>
        <v>4</v>
      </c>
    </row>
    <row r="1774" spans="1:16" x14ac:dyDescent="0.2">
      <c r="A1774" s="116" t="str">
        <f t="shared" si="156"/>
        <v>piet marx</v>
      </c>
      <c r="B1774" s="120">
        <v>41727</v>
      </c>
      <c r="C1774" s="116" t="s">
        <v>361</v>
      </c>
      <c r="D1774" s="116" t="s">
        <v>395</v>
      </c>
      <c r="E1774" s="116" t="s">
        <v>312</v>
      </c>
      <c r="F1774" s="116" t="s">
        <v>313</v>
      </c>
      <c r="G1774" s="116" t="s">
        <v>1354</v>
      </c>
      <c r="H1774" s="116">
        <f t="shared" si="153"/>
        <v>1</v>
      </c>
      <c r="I1774" s="116" t="s">
        <v>284</v>
      </c>
      <c r="J1774" s="116" t="s">
        <v>283</v>
      </c>
      <c r="K1774" s="116">
        <v>4</v>
      </c>
      <c r="L1774" s="116"/>
      <c r="M1774" s="116" t="s">
        <v>285</v>
      </c>
      <c r="N1774" s="116" t="s">
        <v>317</v>
      </c>
      <c r="O1774" s="116">
        <f t="shared" si="154"/>
        <v>2014</v>
      </c>
      <c r="P1774" s="116">
        <f t="shared" si="155"/>
        <v>3</v>
      </c>
    </row>
    <row r="1775" spans="1:16" x14ac:dyDescent="0.2">
      <c r="A1775" s="116" t="str">
        <f t="shared" si="156"/>
        <v>piet marx</v>
      </c>
      <c r="B1775" s="120">
        <v>42238</v>
      </c>
      <c r="C1775" s="116" t="s">
        <v>545</v>
      </c>
      <c r="D1775" s="116" t="s">
        <v>662</v>
      </c>
      <c r="E1775" s="116"/>
      <c r="F1775" s="116" t="s">
        <v>313</v>
      </c>
      <c r="G1775" s="116" t="s">
        <v>1354</v>
      </c>
      <c r="H1775" s="116">
        <f t="shared" si="153"/>
        <v>2</v>
      </c>
      <c r="I1775" s="116" t="s">
        <v>284</v>
      </c>
      <c r="J1775" s="116" t="s">
        <v>283</v>
      </c>
      <c r="K1775" s="116"/>
      <c r="L1775" s="116"/>
      <c r="M1775" s="116"/>
      <c r="N1775" s="116" t="s">
        <v>200</v>
      </c>
      <c r="O1775" s="116">
        <f t="shared" si="154"/>
        <v>2015</v>
      </c>
      <c r="P1775" s="116">
        <f t="shared" si="155"/>
        <v>8</v>
      </c>
    </row>
    <row r="1776" spans="1:16" x14ac:dyDescent="0.2">
      <c r="A1776" s="116" t="str">
        <f t="shared" si="156"/>
        <v>piet marx</v>
      </c>
      <c r="B1776" s="120">
        <v>41769</v>
      </c>
      <c r="C1776" s="116" t="s">
        <v>350</v>
      </c>
      <c r="D1776" s="116" t="s">
        <v>1086</v>
      </c>
      <c r="E1776" s="116"/>
      <c r="F1776" s="116" t="s">
        <v>375</v>
      </c>
      <c r="G1776" s="116" t="s">
        <v>1355</v>
      </c>
      <c r="H1776" s="116">
        <f t="shared" si="153"/>
        <v>1</v>
      </c>
      <c r="I1776" s="116"/>
      <c r="J1776" s="116" t="s">
        <v>99</v>
      </c>
      <c r="K1776" s="116"/>
      <c r="L1776" s="116"/>
      <c r="M1776" s="116"/>
      <c r="N1776" s="116" t="s">
        <v>317</v>
      </c>
      <c r="O1776" s="116">
        <f t="shared" si="154"/>
        <v>2014</v>
      </c>
      <c r="P1776" s="116">
        <f t="shared" si="155"/>
        <v>5</v>
      </c>
    </row>
    <row r="1777" spans="1:16" x14ac:dyDescent="0.2">
      <c r="A1777" s="116" t="str">
        <f t="shared" si="156"/>
        <v>piet marx</v>
      </c>
      <c r="B1777" s="120">
        <v>41776</v>
      </c>
      <c r="C1777" s="116" t="s">
        <v>426</v>
      </c>
      <c r="D1777" s="116" t="s">
        <v>546</v>
      </c>
      <c r="E1777" s="116"/>
      <c r="F1777" s="116" t="s">
        <v>313</v>
      </c>
      <c r="G1777" s="116" t="s">
        <v>1356</v>
      </c>
      <c r="H1777" s="116">
        <f t="shared" si="153"/>
        <v>1</v>
      </c>
      <c r="I1777" s="116"/>
      <c r="J1777" s="116" t="s">
        <v>99</v>
      </c>
      <c r="K1777" s="116"/>
      <c r="L1777" s="116"/>
      <c r="M1777" s="116"/>
      <c r="N1777" s="116" t="s">
        <v>317</v>
      </c>
      <c r="O1777" s="116">
        <f t="shared" si="154"/>
        <v>2014</v>
      </c>
      <c r="P1777" s="116">
        <f t="shared" si="155"/>
        <v>5</v>
      </c>
    </row>
    <row r="1778" spans="1:16" x14ac:dyDescent="0.2">
      <c r="A1778" s="116" t="str">
        <f t="shared" si="156"/>
        <v>piet marx</v>
      </c>
      <c r="B1778" s="120">
        <v>41783</v>
      </c>
      <c r="C1778" s="116" t="s">
        <v>450</v>
      </c>
      <c r="D1778" s="116" t="s">
        <v>244</v>
      </c>
      <c r="E1778" s="116"/>
      <c r="F1778" s="116" t="s">
        <v>343</v>
      </c>
      <c r="G1778" s="116" t="s">
        <v>1356</v>
      </c>
      <c r="H1778" s="116">
        <f t="shared" si="153"/>
        <v>2</v>
      </c>
      <c r="I1778" s="116"/>
      <c r="J1778" s="116" t="s">
        <v>99</v>
      </c>
      <c r="K1778" s="116"/>
      <c r="L1778" s="116"/>
      <c r="M1778" s="116"/>
      <c r="N1778" s="116" t="s">
        <v>317</v>
      </c>
      <c r="O1778" s="116">
        <f t="shared" si="154"/>
        <v>2014</v>
      </c>
      <c r="P1778" s="116">
        <f t="shared" si="155"/>
        <v>5</v>
      </c>
    </row>
    <row r="1779" spans="1:16" x14ac:dyDescent="0.2">
      <c r="A1779" s="116" t="str">
        <f t="shared" si="156"/>
        <v>piet marx</v>
      </c>
      <c r="B1779" s="120">
        <v>41825</v>
      </c>
      <c r="C1779" s="116" t="s">
        <v>320</v>
      </c>
      <c r="D1779" s="116" t="s">
        <v>395</v>
      </c>
      <c r="E1779" s="116" t="s">
        <v>312</v>
      </c>
      <c r="F1779" s="116" t="s">
        <v>313</v>
      </c>
      <c r="G1779" s="116" t="s">
        <v>1356</v>
      </c>
      <c r="H1779" s="116">
        <f t="shared" si="153"/>
        <v>3</v>
      </c>
      <c r="I1779" s="116" t="s">
        <v>284</v>
      </c>
      <c r="J1779" s="116" t="s">
        <v>283</v>
      </c>
      <c r="K1779" s="116">
        <v>5</v>
      </c>
      <c r="L1779" s="116"/>
      <c r="M1779" s="116" t="s">
        <v>285</v>
      </c>
      <c r="N1779" s="116" t="s">
        <v>317</v>
      </c>
      <c r="O1779" s="116">
        <f t="shared" si="154"/>
        <v>2014</v>
      </c>
      <c r="P1779" s="116">
        <f t="shared" si="155"/>
        <v>7</v>
      </c>
    </row>
    <row r="1780" spans="1:16" x14ac:dyDescent="0.2">
      <c r="A1780" s="116" t="str">
        <f t="shared" si="156"/>
        <v>piet marx</v>
      </c>
      <c r="B1780" s="120">
        <v>41860</v>
      </c>
      <c r="C1780" s="116" t="s">
        <v>476</v>
      </c>
      <c r="D1780" s="116" t="s">
        <v>244</v>
      </c>
      <c r="E1780" s="116"/>
      <c r="F1780" s="116" t="s">
        <v>313</v>
      </c>
      <c r="G1780" s="116" t="s">
        <v>1356</v>
      </c>
      <c r="H1780" s="116">
        <f t="shared" si="153"/>
        <v>4</v>
      </c>
      <c r="I1780" s="116"/>
      <c r="J1780" s="116" t="s">
        <v>99</v>
      </c>
      <c r="K1780" s="116"/>
      <c r="L1780" s="116"/>
      <c r="M1780" s="116"/>
      <c r="N1780" s="116"/>
      <c r="O1780" s="116">
        <f t="shared" si="154"/>
        <v>2014</v>
      </c>
      <c r="P1780" s="116">
        <f t="shared" si="155"/>
        <v>8</v>
      </c>
    </row>
    <row r="1781" spans="1:16" x14ac:dyDescent="0.2">
      <c r="A1781" s="116" t="str">
        <f t="shared" si="156"/>
        <v>piet marx</v>
      </c>
      <c r="B1781" s="120">
        <v>41944</v>
      </c>
      <c r="C1781" s="116" t="s">
        <v>310</v>
      </c>
      <c r="D1781" s="116" t="s">
        <v>495</v>
      </c>
      <c r="E1781" s="116" t="s">
        <v>755</v>
      </c>
      <c r="F1781" s="116" t="s">
        <v>756</v>
      </c>
      <c r="G1781" s="116" t="s">
        <v>1356</v>
      </c>
      <c r="H1781" s="116">
        <f t="shared" si="153"/>
        <v>5</v>
      </c>
      <c r="I1781" s="116" t="s">
        <v>284</v>
      </c>
      <c r="J1781" s="116" t="s">
        <v>283</v>
      </c>
      <c r="K1781" s="116">
        <v>5</v>
      </c>
      <c r="L1781" s="116"/>
      <c r="M1781" s="116" t="s">
        <v>285</v>
      </c>
      <c r="N1781" s="116" t="s">
        <v>317</v>
      </c>
      <c r="O1781" s="116">
        <f t="shared" si="154"/>
        <v>2014</v>
      </c>
      <c r="P1781" s="116">
        <f t="shared" si="155"/>
        <v>11</v>
      </c>
    </row>
    <row r="1782" spans="1:16" x14ac:dyDescent="0.2">
      <c r="A1782" s="116" t="str">
        <f t="shared" si="156"/>
        <v>piet marx</v>
      </c>
      <c r="B1782" s="120">
        <v>41951</v>
      </c>
      <c r="C1782" s="116" t="s">
        <v>524</v>
      </c>
      <c r="D1782" s="116" t="s">
        <v>395</v>
      </c>
      <c r="E1782" s="116" t="s">
        <v>312</v>
      </c>
      <c r="F1782" s="116" t="s">
        <v>313</v>
      </c>
      <c r="G1782" s="116" t="s">
        <v>1356</v>
      </c>
      <c r="H1782" s="116">
        <f t="shared" si="153"/>
        <v>6</v>
      </c>
      <c r="I1782" s="116" t="s">
        <v>284</v>
      </c>
      <c r="J1782" s="116" t="s">
        <v>283</v>
      </c>
      <c r="K1782" s="116">
        <v>5</v>
      </c>
      <c r="L1782" s="116"/>
      <c r="M1782" s="116" t="s">
        <v>285</v>
      </c>
      <c r="N1782" s="116" t="s">
        <v>317</v>
      </c>
      <c r="O1782" s="116">
        <f t="shared" si="154"/>
        <v>2014</v>
      </c>
      <c r="P1782" s="116">
        <f t="shared" si="155"/>
        <v>11</v>
      </c>
    </row>
    <row r="1783" spans="1:16" x14ac:dyDescent="0.2">
      <c r="A1783" s="116" t="str">
        <f t="shared" si="156"/>
        <v>piet marx</v>
      </c>
      <c r="B1783" s="120">
        <v>42161</v>
      </c>
      <c r="C1783" s="116" t="s">
        <v>541</v>
      </c>
      <c r="D1783" s="116" t="s">
        <v>602</v>
      </c>
      <c r="E1783" s="116"/>
      <c r="F1783" s="116" t="s">
        <v>313</v>
      </c>
      <c r="G1783" s="116" t="s">
        <v>1356</v>
      </c>
      <c r="H1783" s="116">
        <f t="shared" si="153"/>
        <v>7</v>
      </c>
      <c r="I1783" s="116" t="s">
        <v>284</v>
      </c>
      <c r="J1783" s="116" t="s">
        <v>283</v>
      </c>
      <c r="K1783" s="116">
        <v>5</v>
      </c>
      <c r="L1783" s="116"/>
      <c r="M1783" s="116" t="s">
        <v>285</v>
      </c>
      <c r="N1783" s="116" t="s">
        <v>200</v>
      </c>
      <c r="O1783" s="116">
        <f t="shared" si="154"/>
        <v>2015</v>
      </c>
      <c r="P1783" s="116">
        <f t="shared" si="155"/>
        <v>6</v>
      </c>
    </row>
    <row r="1784" spans="1:16" x14ac:dyDescent="0.2">
      <c r="A1784" s="116" t="str">
        <f t="shared" si="156"/>
        <v>piet marx</v>
      </c>
      <c r="B1784" s="120">
        <v>42175</v>
      </c>
      <c r="C1784" s="116" t="s">
        <v>562</v>
      </c>
      <c r="D1784" s="116" t="s">
        <v>1450</v>
      </c>
      <c r="E1784" s="116" t="s">
        <v>564</v>
      </c>
      <c r="F1784" s="116" t="s">
        <v>313</v>
      </c>
      <c r="G1784" s="116" t="s">
        <v>1356</v>
      </c>
      <c r="H1784" s="116">
        <f t="shared" si="153"/>
        <v>8</v>
      </c>
      <c r="I1784" s="116" t="s">
        <v>284</v>
      </c>
      <c r="J1784" s="116" t="s">
        <v>283</v>
      </c>
      <c r="K1784" s="116">
        <v>5</v>
      </c>
      <c r="L1784" s="116"/>
      <c r="M1784" s="116" t="s">
        <v>285</v>
      </c>
      <c r="N1784" s="116" t="s">
        <v>200</v>
      </c>
      <c r="O1784" s="116">
        <f t="shared" si="154"/>
        <v>2015</v>
      </c>
      <c r="P1784" s="116">
        <f t="shared" si="155"/>
        <v>6</v>
      </c>
    </row>
    <row r="1785" spans="1:16" x14ac:dyDescent="0.2">
      <c r="A1785" t="s">
        <v>99</v>
      </c>
      <c r="B1785" s="117">
        <v>42497</v>
      </c>
      <c r="C1785" t="s">
        <v>1746</v>
      </c>
      <c r="D1785" t="s">
        <v>1752</v>
      </c>
      <c r="F1785" t="s">
        <v>313</v>
      </c>
      <c r="G1785" t="s">
        <v>1356</v>
      </c>
      <c r="H1785" s="116">
        <f t="shared" si="153"/>
        <v>9</v>
      </c>
      <c r="N1785" t="s">
        <v>200</v>
      </c>
      <c r="O1785" s="116">
        <f t="shared" si="154"/>
        <v>2016</v>
      </c>
      <c r="P1785" s="116">
        <f t="shared" si="155"/>
        <v>5</v>
      </c>
    </row>
    <row r="1786" spans="1:16" x14ac:dyDescent="0.2">
      <c r="A1786" s="116" t="str">
        <f t="shared" ref="A1786:A1823" si="157">IF(I1786="",TRIM(J1786),CONCATENATE(TRIM(J1786)," ",TRIM(I1786)))</f>
        <v>piet marx</v>
      </c>
      <c r="B1786" s="117">
        <v>42469</v>
      </c>
      <c r="C1786" t="s">
        <v>1753</v>
      </c>
      <c r="D1786" t="s">
        <v>433</v>
      </c>
      <c r="F1786" t="s">
        <v>1461</v>
      </c>
      <c r="G1786" t="s">
        <v>1793</v>
      </c>
      <c r="H1786" s="116">
        <f t="shared" si="153"/>
        <v>1</v>
      </c>
      <c r="I1786" t="s">
        <v>284</v>
      </c>
      <c r="J1786" t="s">
        <v>283</v>
      </c>
      <c r="M1786" t="s">
        <v>285</v>
      </c>
      <c r="N1786" t="s">
        <v>200</v>
      </c>
      <c r="O1786" s="116">
        <f t="shared" si="154"/>
        <v>2016</v>
      </c>
      <c r="P1786" s="116">
        <f t="shared" si="155"/>
        <v>4</v>
      </c>
    </row>
    <row r="1787" spans="1:16" x14ac:dyDescent="0.2">
      <c r="A1787" s="116" t="str">
        <f t="shared" si="157"/>
        <v>piet marx</v>
      </c>
      <c r="B1787" s="117">
        <v>42259</v>
      </c>
      <c r="C1787" t="s">
        <v>520</v>
      </c>
      <c r="D1787" s="91" t="s">
        <v>1575</v>
      </c>
      <c r="E1787" s="91"/>
      <c r="F1787" s="91" t="s">
        <v>313</v>
      </c>
      <c r="G1787" s="91" t="s">
        <v>1594</v>
      </c>
      <c r="H1787" s="116">
        <f t="shared" si="153"/>
        <v>1</v>
      </c>
      <c r="I1787" s="91" t="s">
        <v>284</v>
      </c>
      <c r="J1787" s="91" t="s">
        <v>283</v>
      </c>
      <c r="K1787" s="91"/>
      <c r="L1787" s="91"/>
      <c r="M1787" s="91"/>
      <c r="N1787" s="91" t="s">
        <v>200</v>
      </c>
      <c r="O1787" s="116">
        <f t="shared" si="154"/>
        <v>2015</v>
      </c>
      <c r="P1787" s="116">
        <f t="shared" si="155"/>
        <v>9</v>
      </c>
    </row>
    <row r="1788" spans="1:16" x14ac:dyDescent="0.2">
      <c r="A1788" s="116" t="str">
        <f t="shared" si="157"/>
        <v>piet marx</v>
      </c>
      <c r="B1788" s="120">
        <v>41482</v>
      </c>
      <c r="C1788" s="116" t="s">
        <v>399</v>
      </c>
      <c r="D1788" s="116" t="s">
        <v>397</v>
      </c>
      <c r="E1788" s="116" t="s">
        <v>401</v>
      </c>
      <c r="F1788" s="116" t="s">
        <v>313</v>
      </c>
      <c r="G1788" s="116" t="s">
        <v>1357</v>
      </c>
      <c r="H1788" s="116">
        <f t="shared" si="153"/>
        <v>1</v>
      </c>
      <c r="I1788" s="116" t="s">
        <v>284</v>
      </c>
      <c r="J1788" s="116" t="s">
        <v>283</v>
      </c>
      <c r="K1788" s="116">
        <v>4</v>
      </c>
      <c r="L1788" s="116"/>
      <c r="M1788" s="116">
        <v>2561</v>
      </c>
      <c r="N1788" s="116" t="s">
        <v>317</v>
      </c>
      <c r="O1788" s="116">
        <f t="shared" si="154"/>
        <v>2013</v>
      </c>
      <c r="P1788" s="116">
        <f t="shared" si="155"/>
        <v>7</v>
      </c>
    </row>
    <row r="1789" spans="1:16" x14ac:dyDescent="0.2">
      <c r="A1789" s="116" t="str">
        <f t="shared" si="157"/>
        <v>piet marx</v>
      </c>
      <c r="B1789" s="120">
        <v>41776</v>
      </c>
      <c r="C1789" s="116" t="s">
        <v>426</v>
      </c>
      <c r="D1789" s="116" t="s">
        <v>14</v>
      </c>
      <c r="E1789" s="116"/>
      <c r="F1789" s="116" t="s">
        <v>313</v>
      </c>
      <c r="G1789" s="116" t="s">
        <v>1358</v>
      </c>
      <c r="H1789" s="116">
        <f t="shared" si="153"/>
        <v>1</v>
      </c>
      <c r="I1789" s="116"/>
      <c r="J1789" s="116" t="s">
        <v>99</v>
      </c>
      <c r="K1789" s="116"/>
      <c r="L1789" s="116"/>
      <c r="M1789" s="116"/>
      <c r="N1789" s="116" t="s">
        <v>317</v>
      </c>
      <c r="O1789" s="116">
        <f t="shared" si="154"/>
        <v>2014</v>
      </c>
      <c r="P1789" s="116">
        <f t="shared" si="155"/>
        <v>5</v>
      </c>
    </row>
    <row r="1790" spans="1:16" x14ac:dyDescent="0.2">
      <c r="A1790" s="116" t="str">
        <f t="shared" si="157"/>
        <v>piet marx</v>
      </c>
      <c r="B1790" s="120">
        <v>41783</v>
      </c>
      <c r="C1790" s="116" t="s">
        <v>450</v>
      </c>
      <c r="D1790" s="116" t="s">
        <v>451</v>
      </c>
      <c r="E1790" s="116"/>
      <c r="F1790" s="116" t="s">
        <v>343</v>
      </c>
      <c r="G1790" s="116" t="s">
        <v>1358</v>
      </c>
      <c r="H1790" s="116">
        <f t="shared" si="153"/>
        <v>2</v>
      </c>
      <c r="I1790" s="116"/>
      <c r="J1790" s="116" t="s">
        <v>99</v>
      </c>
      <c r="K1790" s="116"/>
      <c r="L1790" s="116"/>
      <c r="M1790" s="116"/>
      <c r="N1790" s="116" t="s">
        <v>317</v>
      </c>
      <c r="O1790" s="116">
        <f t="shared" si="154"/>
        <v>2014</v>
      </c>
      <c r="P1790" s="116">
        <f t="shared" si="155"/>
        <v>5</v>
      </c>
    </row>
    <row r="1791" spans="1:16" x14ac:dyDescent="0.2">
      <c r="A1791" s="116" t="str">
        <f t="shared" si="157"/>
        <v>Rhona Sellschop</v>
      </c>
      <c r="B1791" s="117">
        <v>42588</v>
      </c>
      <c r="C1791" t="s">
        <v>687</v>
      </c>
      <c r="D1791" s="140" t="s">
        <v>1896</v>
      </c>
      <c r="E1791" s="140"/>
      <c r="F1791" s="143" t="s">
        <v>1461</v>
      </c>
      <c r="G1791" s="140" t="s">
        <v>1937</v>
      </c>
      <c r="H1791" s="116">
        <f t="shared" si="153"/>
        <v>1</v>
      </c>
      <c r="I1791" s="140" t="s">
        <v>162</v>
      </c>
      <c r="J1791" s="140" t="s">
        <v>163</v>
      </c>
      <c r="K1791" s="140"/>
      <c r="L1791" s="140"/>
      <c r="M1791" s="140"/>
      <c r="N1791" s="140" t="s">
        <v>200</v>
      </c>
      <c r="O1791" s="116">
        <f t="shared" si="154"/>
        <v>2016</v>
      </c>
      <c r="P1791" s="116">
        <f t="shared" si="155"/>
        <v>8</v>
      </c>
    </row>
    <row r="1792" spans="1:16" x14ac:dyDescent="0.2">
      <c r="A1792" s="116" t="str">
        <f t="shared" si="157"/>
        <v>Rhona Sellschop</v>
      </c>
      <c r="B1792" s="117">
        <v>42315</v>
      </c>
      <c r="C1792" t="s">
        <v>336</v>
      </c>
      <c r="D1792" t="s">
        <v>1634</v>
      </c>
      <c r="F1792" t="s">
        <v>313</v>
      </c>
      <c r="G1792" t="s">
        <v>1646</v>
      </c>
      <c r="H1792" s="116">
        <f t="shared" si="153"/>
        <v>1</v>
      </c>
      <c r="I1792" t="s">
        <v>162</v>
      </c>
      <c r="J1792" t="s">
        <v>163</v>
      </c>
      <c r="N1792" t="s">
        <v>200</v>
      </c>
      <c r="O1792" s="116">
        <f t="shared" si="154"/>
        <v>2015</v>
      </c>
      <c r="P1792" s="116">
        <f t="shared" si="155"/>
        <v>11</v>
      </c>
    </row>
    <row r="1793" spans="1:16" x14ac:dyDescent="0.2">
      <c r="A1793" s="116" t="str">
        <f t="shared" si="157"/>
        <v>Rhona Sellschop</v>
      </c>
      <c r="B1793" s="117">
        <v>42469</v>
      </c>
      <c r="C1793" t="s">
        <v>1753</v>
      </c>
      <c r="D1793" t="s">
        <v>1687</v>
      </c>
      <c r="F1793" t="s">
        <v>1461</v>
      </c>
      <c r="G1793" t="s">
        <v>1646</v>
      </c>
      <c r="H1793" s="116">
        <f t="shared" si="153"/>
        <v>2</v>
      </c>
      <c r="I1793" t="s">
        <v>162</v>
      </c>
      <c r="J1793" t="s">
        <v>163</v>
      </c>
      <c r="N1793" t="s">
        <v>200</v>
      </c>
      <c r="O1793" s="116">
        <f t="shared" si="154"/>
        <v>2016</v>
      </c>
      <c r="P1793" s="116">
        <f t="shared" si="155"/>
        <v>4</v>
      </c>
    </row>
    <row r="1794" spans="1:16" x14ac:dyDescent="0.2">
      <c r="A1794" s="116" t="str">
        <f t="shared" si="157"/>
        <v>Rhona Sellschop</v>
      </c>
      <c r="B1794" s="120">
        <v>42049</v>
      </c>
      <c r="C1794" s="116" t="s">
        <v>553</v>
      </c>
      <c r="D1794" s="116" t="s">
        <v>603</v>
      </c>
      <c r="E1794" s="116"/>
      <c r="F1794" s="116" t="s">
        <v>313</v>
      </c>
      <c r="G1794" s="116" t="s">
        <v>875</v>
      </c>
      <c r="H1794" s="116">
        <f t="shared" ref="H1794:H1857" si="158">IF(TRIM(G1794)=TRIM(G1793),H1793+1,1)</f>
        <v>1</v>
      </c>
      <c r="I1794" s="116" t="s">
        <v>162</v>
      </c>
      <c r="J1794" s="116" t="s">
        <v>163</v>
      </c>
      <c r="K1794" s="116">
        <v>1</v>
      </c>
      <c r="L1794" s="116"/>
      <c r="M1794" s="116"/>
      <c r="N1794" s="116" t="s">
        <v>200</v>
      </c>
      <c r="O1794" s="116">
        <f t="shared" ref="O1794:O1857" si="159">YEAR(B1794)</f>
        <v>2015</v>
      </c>
      <c r="P1794" s="116">
        <f t="shared" ref="P1794:P1857" si="160">MONTH(B1794)</f>
        <v>2</v>
      </c>
    </row>
    <row r="1795" spans="1:16" x14ac:dyDescent="0.2">
      <c r="A1795" s="116" t="str">
        <f t="shared" si="157"/>
        <v>Rhona Sellschop</v>
      </c>
      <c r="B1795" s="117">
        <v>42456</v>
      </c>
      <c r="C1795" t="s">
        <v>340</v>
      </c>
      <c r="D1795" t="s">
        <v>1732</v>
      </c>
      <c r="F1795" t="s">
        <v>313</v>
      </c>
      <c r="G1795" t="s">
        <v>875</v>
      </c>
      <c r="H1795" s="116">
        <f t="shared" si="158"/>
        <v>2</v>
      </c>
      <c r="I1795" t="s">
        <v>162</v>
      </c>
      <c r="J1795" t="s">
        <v>163</v>
      </c>
      <c r="N1795" t="s">
        <v>200</v>
      </c>
      <c r="O1795" s="116">
        <f t="shared" si="159"/>
        <v>2016</v>
      </c>
      <c r="P1795" s="116">
        <f t="shared" si="160"/>
        <v>3</v>
      </c>
    </row>
    <row r="1796" spans="1:16" x14ac:dyDescent="0.2">
      <c r="A1796" s="116" t="str">
        <f t="shared" si="157"/>
        <v>Rhona Sellschop</v>
      </c>
      <c r="B1796" s="120">
        <v>42147</v>
      </c>
      <c r="C1796" s="116" t="s">
        <v>537</v>
      </c>
      <c r="D1796" s="116" t="s">
        <v>559</v>
      </c>
      <c r="E1796" s="116" t="s">
        <v>312</v>
      </c>
      <c r="F1796" s="116" t="s">
        <v>539</v>
      </c>
      <c r="G1796" s="116" t="s">
        <v>1359</v>
      </c>
      <c r="H1796" s="116">
        <f t="shared" si="158"/>
        <v>1</v>
      </c>
      <c r="I1796" s="116" t="s">
        <v>162</v>
      </c>
      <c r="J1796" s="116" t="s">
        <v>163</v>
      </c>
      <c r="K1796" s="116">
        <v>1</v>
      </c>
      <c r="L1796" s="116"/>
      <c r="M1796" s="116"/>
      <c r="N1796" s="116" t="s">
        <v>200</v>
      </c>
      <c r="O1796" s="116">
        <f t="shared" si="159"/>
        <v>2015</v>
      </c>
      <c r="P1796" s="116">
        <f t="shared" si="160"/>
        <v>5</v>
      </c>
    </row>
    <row r="1797" spans="1:16" x14ac:dyDescent="0.2">
      <c r="A1797" s="116" t="str">
        <f t="shared" si="157"/>
        <v>Rhona Sellschop</v>
      </c>
      <c r="B1797" s="120">
        <v>41825</v>
      </c>
      <c r="C1797" s="116" t="s">
        <v>320</v>
      </c>
      <c r="D1797" s="116" t="s">
        <v>852</v>
      </c>
      <c r="E1797" s="116" t="s">
        <v>312</v>
      </c>
      <c r="F1797" s="116" t="s">
        <v>313</v>
      </c>
      <c r="G1797" s="116" t="s">
        <v>1360</v>
      </c>
      <c r="H1797" s="116">
        <f t="shared" si="158"/>
        <v>1</v>
      </c>
      <c r="I1797" s="116" t="s">
        <v>162</v>
      </c>
      <c r="J1797" s="116" t="s">
        <v>163</v>
      </c>
      <c r="K1797" s="116">
        <v>1</v>
      </c>
      <c r="L1797" s="116"/>
      <c r="M1797" s="116"/>
      <c r="N1797" s="116" t="s">
        <v>317</v>
      </c>
      <c r="O1797" s="116">
        <f t="shared" si="159"/>
        <v>2014</v>
      </c>
      <c r="P1797" s="116">
        <f t="shared" si="160"/>
        <v>7</v>
      </c>
    </row>
    <row r="1798" spans="1:16" x14ac:dyDescent="0.2">
      <c r="A1798" s="116" t="str">
        <f t="shared" si="157"/>
        <v>Rhona Sellschop</v>
      </c>
      <c r="B1798" s="117">
        <v>42434</v>
      </c>
      <c r="C1798" s="116" t="s">
        <v>524</v>
      </c>
      <c r="D1798" t="s">
        <v>1709</v>
      </c>
      <c r="F1798" t="s">
        <v>1705</v>
      </c>
      <c r="G1798" t="s">
        <v>1360</v>
      </c>
      <c r="H1798" s="116">
        <f t="shared" si="158"/>
        <v>2</v>
      </c>
      <c r="I1798" t="s">
        <v>162</v>
      </c>
      <c r="J1798" t="s">
        <v>163</v>
      </c>
      <c r="N1798" t="s">
        <v>200</v>
      </c>
      <c r="O1798" s="116">
        <f t="shared" si="159"/>
        <v>2016</v>
      </c>
      <c r="P1798" s="116">
        <f t="shared" si="160"/>
        <v>3</v>
      </c>
    </row>
    <row r="1799" spans="1:16" x14ac:dyDescent="0.2">
      <c r="A1799" s="116" t="str">
        <f t="shared" si="157"/>
        <v>Rhona Sellschop</v>
      </c>
      <c r="B1799" s="120">
        <v>41825</v>
      </c>
      <c r="C1799" s="116" t="s">
        <v>320</v>
      </c>
      <c r="D1799" s="116" t="s">
        <v>448</v>
      </c>
      <c r="E1799" s="116" t="s">
        <v>312</v>
      </c>
      <c r="F1799" s="116" t="s">
        <v>313</v>
      </c>
      <c r="G1799" s="116" t="s">
        <v>1361</v>
      </c>
      <c r="H1799" s="116">
        <f t="shared" si="158"/>
        <v>1</v>
      </c>
      <c r="I1799" s="116" t="s">
        <v>162</v>
      </c>
      <c r="J1799" s="116" t="s">
        <v>163</v>
      </c>
      <c r="K1799" s="116">
        <v>1</v>
      </c>
      <c r="L1799" s="116"/>
      <c r="M1799" s="116"/>
      <c r="N1799" s="116" t="s">
        <v>317</v>
      </c>
      <c r="O1799" s="116">
        <f t="shared" si="159"/>
        <v>2014</v>
      </c>
      <c r="P1799" s="116">
        <f t="shared" si="160"/>
        <v>7</v>
      </c>
    </row>
    <row r="1800" spans="1:16" x14ac:dyDescent="0.2">
      <c r="A1800" s="116" t="str">
        <f t="shared" si="157"/>
        <v>Rhona Sellschop</v>
      </c>
      <c r="B1800" s="120">
        <v>41909</v>
      </c>
      <c r="C1800" s="120" t="s">
        <v>505</v>
      </c>
      <c r="D1800" s="116" t="s">
        <v>873</v>
      </c>
      <c r="E1800" s="116"/>
      <c r="F1800" s="116" t="s">
        <v>313</v>
      </c>
      <c r="G1800" s="116" t="s">
        <v>1361</v>
      </c>
      <c r="H1800" s="116">
        <f t="shared" si="158"/>
        <v>2</v>
      </c>
      <c r="I1800" s="116" t="s">
        <v>162</v>
      </c>
      <c r="J1800" s="116" t="s">
        <v>163</v>
      </c>
      <c r="K1800" s="116"/>
      <c r="L1800" s="116"/>
      <c r="M1800" s="116"/>
      <c r="N1800" s="116" t="s">
        <v>317</v>
      </c>
      <c r="O1800" s="116">
        <f t="shared" si="159"/>
        <v>2014</v>
      </c>
      <c r="P1800" s="116">
        <f t="shared" si="160"/>
        <v>9</v>
      </c>
    </row>
    <row r="1801" spans="1:16" x14ac:dyDescent="0.2">
      <c r="A1801" s="116" t="str">
        <f t="shared" si="157"/>
        <v>Rhona Sellschop</v>
      </c>
      <c r="B1801" s="120">
        <v>41713</v>
      </c>
      <c r="C1801" s="116" t="s">
        <v>345</v>
      </c>
      <c r="D1801" s="116" t="s">
        <v>390</v>
      </c>
      <c r="E1801" s="116" t="s">
        <v>347</v>
      </c>
      <c r="F1801" s="116" t="s">
        <v>313</v>
      </c>
      <c r="G1801" s="116" t="s">
        <v>1362</v>
      </c>
      <c r="H1801" s="116">
        <f t="shared" si="158"/>
        <v>1</v>
      </c>
      <c r="I1801" s="116" t="s">
        <v>162</v>
      </c>
      <c r="J1801" s="116" t="s">
        <v>163</v>
      </c>
      <c r="K1801" s="116"/>
      <c r="L1801" s="116" t="s">
        <v>349</v>
      </c>
      <c r="M1801" s="116" t="s">
        <v>349</v>
      </c>
      <c r="N1801" s="116" t="s">
        <v>317</v>
      </c>
      <c r="O1801" s="116">
        <f t="shared" si="159"/>
        <v>2014</v>
      </c>
      <c r="P1801" s="116">
        <f t="shared" si="160"/>
        <v>3</v>
      </c>
    </row>
    <row r="1802" spans="1:16" x14ac:dyDescent="0.2">
      <c r="A1802" s="116" t="str">
        <f t="shared" si="157"/>
        <v>Rhona Sellschop</v>
      </c>
      <c r="B1802" s="120">
        <v>42133</v>
      </c>
      <c r="C1802" s="116" t="s">
        <v>426</v>
      </c>
      <c r="D1802" s="116" t="s">
        <v>710</v>
      </c>
      <c r="E1802" s="116" t="s">
        <v>363</v>
      </c>
      <c r="F1802" s="116" t="s">
        <v>364</v>
      </c>
      <c r="G1802" s="116" t="s">
        <v>1363</v>
      </c>
      <c r="H1802" s="116">
        <f t="shared" si="158"/>
        <v>1</v>
      </c>
      <c r="I1802" s="116" t="s">
        <v>162</v>
      </c>
      <c r="J1802" s="116" t="s">
        <v>163</v>
      </c>
      <c r="K1802" s="116">
        <v>1</v>
      </c>
      <c r="L1802" s="116"/>
      <c r="M1802" s="116"/>
      <c r="N1802" s="116" t="s">
        <v>200</v>
      </c>
      <c r="O1802" s="116">
        <f t="shared" si="159"/>
        <v>2015</v>
      </c>
      <c r="P1802" s="116">
        <f t="shared" si="160"/>
        <v>5</v>
      </c>
    </row>
    <row r="1803" spans="1:16" x14ac:dyDescent="0.2">
      <c r="A1803" s="116" t="str">
        <f t="shared" si="157"/>
        <v>Rhona Sellschop</v>
      </c>
      <c r="B1803" s="117">
        <v>42301</v>
      </c>
      <c r="C1803" t="s">
        <v>1610</v>
      </c>
      <c r="D1803" t="s">
        <v>1611</v>
      </c>
      <c r="E1803" t="s">
        <v>312</v>
      </c>
      <c r="F1803" t="s">
        <v>313</v>
      </c>
      <c r="G1803" t="s">
        <v>1626</v>
      </c>
      <c r="H1803" s="116">
        <f t="shared" si="158"/>
        <v>1</v>
      </c>
      <c r="I1803" t="s">
        <v>162</v>
      </c>
      <c r="J1803" t="s">
        <v>163</v>
      </c>
      <c r="N1803" t="s">
        <v>200</v>
      </c>
      <c r="O1803" s="116">
        <f t="shared" si="159"/>
        <v>2015</v>
      </c>
      <c r="P1803" s="116">
        <f t="shared" si="160"/>
        <v>10</v>
      </c>
    </row>
    <row r="1804" spans="1:16" x14ac:dyDescent="0.2">
      <c r="A1804" s="116" t="str">
        <f t="shared" si="157"/>
        <v>Rhona Sellschop</v>
      </c>
      <c r="B1804" s="120">
        <v>41909</v>
      </c>
      <c r="C1804" s="120" t="s">
        <v>505</v>
      </c>
      <c r="D1804" s="116" t="s">
        <v>873</v>
      </c>
      <c r="E1804" s="116"/>
      <c r="F1804" s="116" t="s">
        <v>313</v>
      </c>
      <c r="G1804" s="116" t="s">
        <v>1364</v>
      </c>
      <c r="H1804" s="116">
        <f t="shared" si="158"/>
        <v>1</v>
      </c>
      <c r="I1804" s="116" t="s">
        <v>162</v>
      </c>
      <c r="J1804" s="116" t="s">
        <v>163</v>
      </c>
      <c r="K1804" s="116"/>
      <c r="L1804" s="116"/>
      <c r="M1804" s="116"/>
      <c r="N1804" s="116" t="s">
        <v>317</v>
      </c>
      <c r="O1804" s="116">
        <f t="shared" si="159"/>
        <v>2014</v>
      </c>
      <c r="P1804" s="116">
        <f t="shared" si="160"/>
        <v>9</v>
      </c>
    </row>
    <row r="1805" spans="1:16" x14ac:dyDescent="0.2">
      <c r="A1805" s="116" t="str">
        <f t="shared" si="157"/>
        <v>Rhona Sellschop</v>
      </c>
      <c r="B1805" s="117">
        <v>42315</v>
      </c>
      <c r="C1805" t="s">
        <v>336</v>
      </c>
      <c r="D1805" t="s">
        <v>1634</v>
      </c>
      <c r="F1805" t="s">
        <v>313</v>
      </c>
      <c r="G1805" t="s">
        <v>1364</v>
      </c>
      <c r="H1805" s="116">
        <f t="shared" si="158"/>
        <v>2</v>
      </c>
      <c r="I1805" t="s">
        <v>162</v>
      </c>
      <c r="J1805" t="s">
        <v>163</v>
      </c>
      <c r="N1805" t="s">
        <v>200</v>
      </c>
      <c r="O1805" s="116">
        <f t="shared" si="159"/>
        <v>2015</v>
      </c>
      <c r="P1805" s="116">
        <f t="shared" si="160"/>
        <v>11</v>
      </c>
    </row>
    <row r="1806" spans="1:16" x14ac:dyDescent="0.2">
      <c r="A1806" s="116" t="str">
        <f t="shared" si="157"/>
        <v>Rhona Sellschop</v>
      </c>
      <c r="B1806" s="117">
        <v>42456</v>
      </c>
      <c r="C1806" t="s">
        <v>340</v>
      </c>
      <c r="D1806" t="s">
        <v>1732</v>
      </c>
      <c r="F1806" t="s">
        <v>313</v>
      </c>
      <c r="G1806" t="s">
        <v>1364</v>
      </c>
      <c r="H1806" s="116">
        <f t="shared" si="158"/>
        <v>3</v>
      </c>
      <c r="I1806" t="s">
        <v>162</v>
      </c>
      <c r="J1806" t="s">
        <v>163</v>
      </c>
      <c r="N1806" t="s">
        <v>200</v>
      </c>
      <c r="O1806" s="116">
        <f t="shared" si="159"/>
        <v>2016</v>
      </c>
      <c r="P1806" s="116">
        <f t="shared" si="160"/>
        <v>3</v>
      </c>
    </row>
    <row r="1807" spans="1:16" x14ac:dyDescent="0.2">
      <c r="A1807" s="116" t="str">
        <f t="shared" si="157"/>
        <v>Rhona Sellschop</v>
      </c>
      <c r="B1807" s="120">
        <v>42049</v>
      </c>
      <c r="C1807" s="116" t="s">
        <v>553</v>
      </c>
      <c r="D1807" s="116" t="s">
        <v>792</v>
      </c>
      <c r="E1807" s="116"/>
      <c r="F1807" s="116" t="s">
        <v>313</v>
      </c>
      <c r="G1807" s="116" t="s">
        <v>1365</v>
      </c>
      <c r="H1807" s="116">
        <f t="shared" si="158"/>
        <v>1</v>
      </c>
      <c r="I1807" s="116" t="s">
        <v>162</v>
      </c>
      <c r="J1807" s="116" t="s">
        <v>163</v>
      </c>
      <c r="K1807" s="116">
        <v>1</v>
      </c>
      <c r="L1807" s="116"/>
      <c r="M1807" s="116"/>
      <c r="N1807" s="116" t="s">
        <v>200</v>
      </c>
      <c r="O1807" s="116">
        <f t="shared" si="159"/>
        <v>2015</v>
      </c>
      <c r="P1807" s="116">
        <f t="shared" si="160"/>
        <v>2</v>
      </c>
    </row>
    <row r="1808" spans="1:16" x14ac:dyDescent="0.2">
      <c r="A1808" s="116" t="str">
        <f t="shared" si="157"/>
        <v>Rhona Sellschop</v>
      </c>
      <c r="B1808" s="120">
        <v>42147</v>
      </c>
      <c r="C1808" s="116" t="s">
        <v>537</v>
      </c>
      <c r="D1808" s="116" t="s">
        <v>538</v>
      </c>
      <c r="E1808" s="116" t="s">
        <v>312</v>
      </c>
      <c r="F1808" s="116" t="s">
        <v>539</v>
      </c>
      <c r="G1808" s="116" t="s">
        <v>1365</v>
      </c>
      <c r="H1808" s="116">
        <f t="shared" si="158"/>
        <v>2</v>
      </c>
      <c r="I1808" s="116" t="s">
        <v>162</v>
      </c>
      <c r="J1808" s="116" t="s">
        <v>163</v>
      </c>
      <c r="K1808" s="116">
        <v>1</v>
      </c>
      <c r="L1808" s="116"/>
      <c r="M1808" s="116"/>
      <c r="N1808" s="116" t="s">
        <v>200</v>
      </c>
      <c r="O1808" s="116">
        <f t="shared" si="159"/>
        <v>2015</v>
      </c>
      <c r="P1808" s="116">
        <f t="shared" si="160"/>
        <v>5</v>
      </c>
    </row>
    <row r="1809" spans="1:16" x14ac:dyDescent="0.2">
      <c r="A1809" s="116" t="str">
        <f t="shared" si="157"/>
        <v>Rhona Sellschop</v>
      </c>
      <c r="B1809" s="117">
        <v>42456</v>
      </c>
      <c r="C1809" t="s">
        <v>340</v>
      </c>
      <c r="D1809" t="s">
        <v>1733</v>
      </c>
      <c r="F1809" t="s">
        <v>313</v>
      </c>
      <c r="G1809" t="s">
        <v>1365</v>
      </c>
      <c r="H1809" s="116">
        <f t="shared" si="158"/>
        <v>3</v>
      </c>
      <c r="I1809" t="s">
        <v>162</v>
      </c>
      <c r="J1809" t="s">
        <v>163</v>
      </c>
      <c r="N1809" t="s">
        <v>200</v>
      </c>
      <c r="O1809" s="116">
        <f t="shared" si="159"/>
        <v>2016</v>
      </c>
      <c r="P1809" s="116">
        <f t="shared" si="160"/>
        <v>3</v>
      </c>
    </row>
    <row r="1810" spans="1:16" x14ac:dyDescent="0.2">
      <c r="A1810" s="116" t="str">
        <f t="shared" si="157"/>
        <v>Rhona Sellschop</v>
      </c>
      <c r="B1810" s="120">
        <v>42133</v>
      </c>
      <c r="C1810" s="116" t="s">
        <v>426</v>
      </c>
      <c r="D1810" s="116" t="s">
        <v>461</v>
      </c>
      <c r="E1810" s="116" t="s">
        <v>312</v>
      </c>
      <c r="F1810" s="116" t="s">
        <v>313</v>
      </c>
      <c r="G1810" s="116" t="s">
        <v>1366</v>
      </c>
      <c r="H1810" s="116">
        <f t="shared" si="158"/>
        <v>1</v>
      </c>
      <c r="I1810" s="116" t="s">
        <v>162</v>
      </c>
      <c r="J1810" s="116" t="s">
        <v>163</v>
      </c>
      <c r="K1810" s="116">
        <v>1</v>
      </c>
      <c r="L1810" s="116"/>
      <c r="M1810" s="116"/>
      <c r="N1810" s="116" t="s">
        <v>200</v>
      </c>
      <c r="O1810" s="116">
        <f t="shared" si="159"/>
        <v>2015</v>
      </c>
      <c r="P1810" s="116">
        <f t="shared" si="160"/>
        <v>5</v>
      </c>
    </row>
    <row r="1811" spans="1:16" x14ac:dyDescent="0.2">
      <c r="A1811" s="116" t="str">
        <f t="shared" si="157"/>
        <v>Rhona Sellschop</v>
      </c>
      <c r="B1811" s="120">
        <v>41734</v>
      </c>
      <c r="C1811" s="116" t="s">
        <v>326</v>
      </c>
      <c r="D1811" s="116" t="s">
        <v>652</v>
      </c>
      <c r="E1811" s="116" t="s">
        <v>312</v>
      </c>
      <c r="F1811" s="116" t="s">
        <v>329</v>
      </c>
      <c r="G1811" s="116" t="s">
        <v>1367</v>
      </c>
      <c r="H1811" s="116">
        <f t="shared" si="158"/>
        <v>1</v>
      </c>
      <c r="I1811" s="116" t="s">
        <v>162</v>
      </c>
      <c r="J1811" s="116" t="s">
        <v>163</v>
      </c>
      <c r="K1811" s="116">
        <v>1</v>
      </c>
      <c r="L1811" s="116"/>
      <c r="M1811" s="116"/>
      <c r="N1811" s="116" t="s">
        <v>317</v>
      </c>
      <c r="O1811" s="116">
        <f t="shared" si="159"/>
        <v>2014</v>
      </c>
      <c r="P1811" s="116">
        <f t="shared" si="160"/>
        <v>4</v>
      </c>
    </row>
    <row r="1812" spans="1:16" x14ac:dyDescent="0.2">
      <c r="A1812" s="116" t="str">
        <f t="shared" si="157"/>
        <v>Rhona Sellschop</v>
      </c>
      <c r="B1812" s="120">
        <v>41909</v>
      </c>
      <c r="C1812" s="120" t="s">
        <v>505</v>
      </c>
      <c r="D1812" s="116" t="s">
        <v>569</v>
      </c>
      <c r="E1812" s="116"/>
      <c r="F1812" s="116" t="s">
        <v>313</v>
      </c>
      <c r="G1812" s="116" t="s">
        <v>1367</v>
      </c>
      <c r="H1812" s="116">
        <f t="shared" si="158"/>
        <v>2</v>
      </c>
      <c r="I1812" s="116" t="s">
        <v>162</v>
      </c>
      <c r="J1812" s="116" t="s">
        <v>163</v>
      </c>
      <c r="K1812" s="116"/>
      <c r="L1812" s="116"/>
      <c r="M1812" s="116"/>
      <c r="N1812" s="116" t="s">
        <v>317</v>
      </c>
      <c r="O1812" s="116">
        <f t="shared" si="159"/>
        <v>2014</v>
      </c>
      <c r="P1812" s="116">
        <f t="shared" si="160"/>
        <v>9</v>
      </c>
    </row>
    <row r="1813" spans="1:16" x14ac:dyDescent="0.2">
      <c r="A1813" s="116" t="str">
        <f t="shared" si="157"/>
        <v>Rhona Sellschop</v>
      </c>
      <c r="B1813" s="117">
        <v>42637</v>
      </c>
      <c r="C1813" t="s">
        <v>345</v>
      </c>
      <c r="D1813" t="s">
        <v>1551</v>
      </c>
      <c r="F1813" t="s">
        <v>313</v>
      </c>
      <c r="G1813" t="s">
        <v>1956</v>
      </c>
      <c r="H1813" s="116">
        <f t="shared" si="158"/>
        <v>1</v>
      </c>
      <c r="I1813" t="s">
        <v>162</v>
      </c>
      <c r="J1813" t="s">
        <v>163</v>
      </c>
      <c r="M1813" t="s">
        <v>1882</v>
      </c>
      <c r="N1813" t="s">
        <v>200</v>
      </c>
      <c r="O1813" s="116">
        <f t="shared" si="159"/>
        <v>2016</v>
      </c>
      <c r="P1813" s="116">
        <f t="shared" si="160"/>
        <v>9</v>
      </c>
    </row>
    <row r="1814" spans="1:16" x14ac:dyDescent="0.2">
      <c r="A1814" s="116" t="str">
        <f t="shared" si="157"/>
        <v>Rhona Sellschop</v>
      </c>
      <c r="B1814" s="120">
        <v>42049</v>
      </c>
      <c r="C1814" s="116" t="s">
        <v>553</v>
      </c>
      <c r="D1814" s="116" t="s">
        <v>554</v>
      </c>
      <c r="E1814" s="116"/>
      <c r="F1814" s="116" t="s">
        <v>313</v>
      </c>
      <c r="G1814" s="116" t="s">
        <v>1368</v>
      </c>
      <c r="H1814" s="116">
        <f t="shared" si="158"/>
        <v>1</v>
      </c>
      <c r="I1814" s="116" t="s">
        <v>162</v>
      </c>
      <c r="J1814" s="116" t="s">
        <v>163</v>
      </c>
      <c r="K1814" s="116">
        <v>1</v>
      </c>
      <c r="L1814" s="116"/>
      <c r="M1814" s="116"/>
      <c r="N1814" s="116" t="s">
        <v>200</v>
      </c>
      <c r="O1814" s="116">
        <f t="shared" si="159"/>
        <v>2015</v>
      </c>
      <c r="P1814" s="116">
        <f t="shared" si="160"/>
        <v>2</v>
      </c>
    </row>
    <row r="1815" spans="1:16" x14ac:dyDescent="0.2">
      <c r="A1815" s="116" t="str">
        <f t="shared" si="157"/>
        <v>Sue Gould</v>
      </c>
      <c r="B1815" s="117">
        <v>42525</v>
      </c>
      <c r="C1815" t="s">
        <v>703</v>
      </c>
      <c r="D1815" t="s">
        <v>1824</v>
      </c>
      <c r="F1815" t="s">
        <v>313</v>
      </c>
      <c r="G1815" t="s">
        <v>1843</v>
      </c>
      <c r="H1815" s="116">
        <f t="shared" si="158"/>
        <v>1</v>
      </c>
      <c r="I1815" t="s">
        <v>185</v>
      </c>
      <c r="J1815" t="s">
        <v>186</v>
      </c>
      <c r="M1815" t="s">
        <v>235</v>
      </c>
      <c r="N1815" t="s">
        <v>200</v>
      </c>
      <c r="O1815" s="116">
        <f t="shared" si="159"/>
        <v>2016</v>
      </c>
      <c r="P1815" s="116">
        <f t="shared" si="160"/>
        <v>6</v>
      </c>
    </row>
    <row r="1816" spans="1:16" x14ac:dyDescent="0.2">
      <c r="A1816" s="116" t="str">
        <f t="shared" si="157"/>
        <v>Sue Gould</v>
      </c>
      <c r="B1816" s="120">
        <v>42049</v>
      </c>
      <c r="C1816" s="116" t="s">
        <v>553</v>
      </c>
      <c r="D1816" s="116" t="s">
        <v>368</v>
      </c>
      <c r="E1816" s="116"/>
      <c r="F1816" s="116" t="s">
        <v>313</v>
      </c>
      <c r="G1816" s="116" t="s">
        <v>1369</v>
      </c>
      <c r="H1816" s="116">
        <f t="shared" si="158"/>
        <v>1</v>
      </c>
      <c r="I1816" s="116" t="s">
        <v>185</v>
      </c>
      <c r="J1816" s="116" t="s">
        <v>186</v>
      </c>
      <c r="K1816" s="116">
        <v>2</v>
      </c>
      <c r="L1816" s="116"/>
      <c r="M1816" s="116" t="s">
        <v>235</v>
      </c>
      <c r="N1816" s="116" t="s">
        <v>200</v>
      </c>
      <c r="O1816" s="116">
        <f t="shared" si="159"/>
        <v>2015</v>
      </c>
      <c r="P1816" s="116">
        <f t="shared" si="160"/>
        <v>2</v>
      </c>
    </row>
    <row r="1817" spans="1:16" x14ac:dyDescent="0.2">
      <c r="A1817" s="116" t="str">
        <f t="shared" si="157"/>
        <v>Sue Gould</v>
      </c>
      <c r="B1817" s="117">
        <v>42259</v>
      </c>
      <c r="C1817" t="s">
        <v>520</v>
      </c>
      <c r="D1817" s="118" t="s">
        <v>1557</v>
      </c>
      <c r="E1817" s="118"/>
      <c r="F1817" s="118" t="s">
        <v>313</v>
      </c>
      <c r="G1817" s="118" t="s">
        <v>1369</v>
      </c>
      <c r="H1817" s="116">
        <f t="shared" si="158"/>
        <v>2</v>
      </c>
      <c r="I1817" s="118" t="s">
        <v>185</v>
      </c>
      <c r="J1817" s="118" t="s">
        <v>186</v>
      </c>
      <c r="K1817" s="118"/>
      <c r="L1817" s="118"/>
      <c r="M1817" s="118"/>
      <c r="N1817" s="118" t="s">
        <v>200</v>
      </c>
      <c r="O1817" s="116">
        <f t="shared" si="159"/>
        <v>2015</v>
      </c>
      <c r="P1817" s="116">
        <f t="shared" si="160"/>
        <v>9</v>
      </c>
    </row>
    <row r="1818" spans="1:16" x14ac:dyDescent="0.2">
      <c r="A1818" s="116" t="str">
        <f t="shared" si="157"/>
        <v>Sue Gould</v>
      </c>
      <c r="B1818" s="117">
        <v>42525</v>
      </c>
      <c r="C1818" t="s">
        <v>703</v>
      </c>
      <c r="D1818" t="s">
        <v>1824</v>
      </c>
      <c r="F1818" t="s">
        <v>313</v>
      </c>
      <c r="G1818" t="s">
        <v>1369</v>
      </c>
      <c r="H1818" s="116">
        <f t="shared" si="158"/>
        <v>3</v>
      </c>
      <c r="I1818" t="s">
        <v>185</v>
      </c>
      <c r="J1818" t="s">
        <v>186</v>
      </c>
      <c r="M1818" t="s">
        <v>235</v>
      </c>
      <c r="N1818" t="s">
        <v>200</v>
      </c>
      <c r="O1818" s="116">
        <f t="shared" si="159"/>
        <v>2016</v>
      </c>
      <c r="P1818" s="116">
        <f t="shared" si="160"/>
        <v>6</v>
      </c>
    </row>
    <row r="1819" spans="1:16" x14ac:dyDescent="0.2">
      <c r="A1819" s="116" t="str">
        <f t="shared" si="157"/>
        <v>Sue Gould</v>
      </c>
      <c r="B1819" s="120">
        <v>41909</v>
      </c>
      <c r="C1819" s="120" t="s">
        <v>505</v>
      </c>
      <c r="D1819" s="116" t="s">
        <v>667</v>
      </c>
      <c r="E1819" s="116"/>
      <c r="F1819" s="116" t="s">
        <v>313</v>
      </c>
      <c r="G1819" s="116" t="s">
        <v>1370</v>
      </c>
      <c r="H1819" s="116">
        <f t="shared" si="158"/>
        <v>1</v>
      </c>
      <c r="I1819" s="116" t="s">
        <v>185</v>
      </c>
      <c r="J1819" s="116" t="s">
        <v>186</v>
      </c>
      <c r="K1819" s="116"/>
      <c r="L1819" s="116"/>
      <c r="M1819" s="116"/>
      <c r="N1819" s="116" t="s">
        <v>317</v>
      </c>
      <c r="O1819" s="116">
        <f t="shared" si="159"/>
        <v>2014</v>
      </c>
      <c r="P1819" s="116">
        <f t="shared" si="160"/>
        <v>9</v>
      </c>
    </row>
    <row r="1820" spans="1:16" x14ac:dyDescent="0.2">
      <c r="A1820" s="116" t="str">
        <f t="shared" si="157"/>
        <v>Sue Gould</v>
      </c>
      <c r="B1820" s="117">
        <v>42259</v>
      </c>
      <c r="C1820" t="s">
        <v>520</v>
      </c>
      <c r="D1820" s="118" t="s">
        <v>1571</v>
      </c>
      <c r="E1820" s="118"/>
      <c r="F1820" s="118" t="s">
        <v>313</v>
      </c>
      <c r="G1820" s="118" t="s">
        <v>1550</v>
      </c>
      <c r="H1820" s="116">
        <f t="shared" si="158"/>
        <v>1</v>
      </c>
      <c r="I1820" s="118" t="s">
        <v>185</v>
      </c>
      <c r="J1820" s="118" t="s">
        <v>186</v>
      </c>
      <c r="K1820" s="118"/>
      <c r="L1820" s="118"/>
      <c r="M1820" s="118"/>
      <c r="N1820" s="118" t="s">
        <v>200</v>
      </c>
      <c r="O1820" s="116">
        <f t="shared" si="159"/>
        <v>2015</v>
      </c>
      <c r="P1820" s="116">
        <f t="shared" si="160"/>
        <v>9</v>
      </c>
    </row>
    <row r="1821" spans="1:16" x14ac:dyDescent="0.2">
      <c r="A1821" s="116" t="str">
        <f t="shared" si="157"/>
        <v>Sue Gould</v>
      </c>
      <c r="B1821" s="117">
        <v>42525</v>
      </c>
      <c r="C1821" t="s">
        <v>703</v>
      </c>
      <c r="D1821" t="s">
        <v>1824</v>
      </c>
      <c r="F1821" t="s">
        <v>313</v>
      </c>
      <c r="G1821" t="s">
        <v>1550</v>
      </c>
      <c r="H1821" s="116">
        <f t="shared" si="158"/>
        <v>2</v>
      </c>
      <c r="I1821" t="s">
        <v>185</v>
      </c>
      <c r="J1821" t="s">
        <v>186</v>
      </c>
      <c r="M1821" t="s">
        <v>235</v>
      </c>
      <c r="N1821" t="s">
        <v>200</v>
      </c>
      <c r="O1821" s="116">
        <f t="shared" si="159"/>
        <v>2016</v>
      </c>
      <c r="P1821" s="116">
        <f t="shared" si="160"/>
        <v>6</v>
      </c>
    </row>
    <row r="1822" spans="1:16" x14ac:dyDescent="0.2">
      <c r="A1822" s="116" t="str">
        <f t="shared" si="157"/>
        <v>Sue Gould</v>
      </c>
      <c r="B1822" s="117">
        <v>42546</v>
      </c>
      <c r="C1822" t="s">
        <v>1866</v>
      </c>
      <c r="D1822" t="s">
        <v>433</v>
      </c>
      <c r="F1822" t="s">
        <v>313</v>
      </c>
      <c r="G1822" t="s">
        <v>1550</v>
      </c>
      <c r="H1822" s="116">
        <f t="shared" si="158"/>
        <v>3</v>
      </c>
      <c r="I1822" t="s">
        <v>185</v>
      </c>
      <c r="J1822" t="s">
        <v>186</v>
      </c>
      <c r="M1822" t="s">
        <v>235</v>
      </c>
      <c r="N1822" t="s">
        <v>200</v>
      </c>
      <c r="O1822" s="116">
        <f t="shared" si="159"/>
        <v>2016</v>
      </c>
      <c r="P1822" s="116">
        <f t="shared" si="160"/>
        <v>6</v>
      </c>
    </row>
    <row r="1823" spans="1:16" x14ac:dyDescent="0.2">
      <c r="A1823" s="116" t="str">
        <f t="shared" si="157"/>
        <v>Sue Gould</v>
      </c>
      <c r="B1823" s="117">
        <v>42259</v>
      </c>
      <c r="C1823" t="s">
        <v>520</v>
      </c>
      <c r="D1823" s="118" t="s">
        <v>1554</v>
      </c>
      <c r="E1823" s="118"/>
      <c r="F1823" s="118" t="s">
        <v>313</v>
      </c>
      <c r="G1823" s="118" t="s">
        <v>1549</v>
      </c>
      <c r="H1823" s="116">
        <f t="shared" si="158"/>
        <v>1</v>
      </c>
      <c r="I1823" s="118" t="s">
        <v>185</v>
      </c>
      <c r="J1823" s="118" t="s">
        <v>186</v>
      </c>
      <c r="K1823" s="118"/>
      <c r="L1823" s="118"/>
      <c r="M1823" s="118"/>
      <c r="N1823" s="118" t="s">
        <v>200</v>
      </c>
      <c r="O1823" s="116">
        <f t="shared" si="159"/>
        <v>2015</v>
      </c>
      <c r="P1823" s="116">
        <f t="shared" si="160"/>
        <v>9</v>
      </c>
    </row>
    <row r="1824" spans="1:16" ht="15" x14ac:dyDescent="0.2">
      <c r="A1824" s="122" t="s">
        <v>175</v>
      </c>
      <c r="B1824" s="120">
        <v>42224</v>
      </c>
      <c r="C1824" s="116" t="s">
        <v>399</v>
      </c>
      <c r="D1824" s="121" t="s">
        <v>1493</v>
      </c>
      <c r="E1824" s="121"/>
      <c r="F1824" s="122" t="s">
        <v>1461</v>
      </c>
      <c r="G1824" s="122" t="s">
        <v>1442</v>
      </c>
      <c r="H1824" s="116">
        <f t="shared" si="158"/>
        <v>1</v>
      </c>
      <c r="I1824" s="116"/>
      <c r="J1824" s="116"/>
      <c r="K1824" s="116"/>
      <c r="L1824" s="116"/>
      <c r="M1824" s="116"/>
      <c r="N1824" s="116" t="s">
        <v>200</v>
      </c>
      <c r="O1824" s="116">
        <f t="shared" si="159"/>
        <v>2015</v>
      </c>
      <c r="P1824" s="116">
        <f t="shared" si="160"/>
        <v>8</v>
      </c>
    </row>
    <row r="1825" spans="1:16" x14ac:dyDescent="0.2">
      <c r="A1825" s="116" t="str">
        <f t="shared" ref="A1825:A1832" si="161">IF(I1825="",TRIM(J1825),CONCATENATE(TRIM(J1825)," ",TRIM(I1825)))</f>
        <v>Sue Gould</v>
      </c>
      <c r="B1825" s="117">
        <v>42259</v>
      </c>
      <c r="C1825" t="s">
        <v>520</v>
      </c>
      <c r="D1825" s="118" t="s">
        <v>1554</v>
      </c>
      <c r="E1825" s="118"/>
      <c r="F1825" s="118" t="s">
        <v>313</v>
      </c>
      <c r="G1825" s="118" t="s">
        <v>1442</v>
      </c>
      <c r="H1825" s="116">
        <f t="shared" si="158"/>
        <v>2</v>
      </c>
      <c r="I1825" s="118" t="s">
        <v>185</v>
      </c>
      <c r="J1825" s="118" t="s">
        <v>186</v>
      </c>
      <c r="K1825" s="118"/>
      <c r="L1825" s="118"/>
      <c r="M1825" s="118"/>
      <c r="N1825" s="118" t="s">
        <v>200</v>
      </c>
      <c r="O1825" s="116">
        <f t="shared" si="159"/>
        <v>2015</v>
      </c>
      <c r="P1825" s="116">
        <f t="shared" si="160"/>
        <v>9</v>
      </c>
    </row>
    <row r="1826" spans="1:16" x14ac:dyDescent="0.2">
      <c r="A1826" s="116" t="str">
        <f t="shared" si="161"/>
        <v>Sue Gould</v>
      </c>
      <c r="B1826" s="117">
        <v>42315</v>
      </c>
      <c r="C1826" t="s">
        <v>336</v>
      </c>
      <c r="D1826" t="s">
        <v>1643</v>
      </c>
      <c r="F1826" t="s">
        <v>313</v>
      </c>
      <c r="G1826" t="s">
        <v>1442</v>
      </c>
      <c r="H1826" s="116">
        <f t="shared" si="158"/>
        <v>3</v>
      </c>
      <c r="I1826" t="s">
        <v>185</v>
      </c>
      <c r="J1826" t="s">
        <v>186</v>
      </c>
      <c r="M1826" t="s">
        <v>235</v>
      </c>
      <c r="N1826" t="s">
        <v>200</v>
      </c>
      <c r="O1826" s="116">
        <f t="shared" si="159"/>
        <v>2015</v>
      </c>
      <c r="P1826" s="116">
        <f t="shared" si="160"/>
        <v>11</v>
      </c>
    </row>
    <row r="1827" spans="1:16" x14ac:dyDescent="0.2">
      <c r="A1827" s="116" t="str">
        <f t="shared" si="161"/>
        <v>Sue Gould</v>
      </c>
      <c r="B1827" s="120">
        <v>42049</v>
      </c>
      <c r="C1827" s="116" t="s">
        <v>553</v>
      </c>
      <c r="D1827" s="116" t="s">
        <v>603</v>
      </c>
      <c r="E1827" s="116"/>
      <c r="F1827" s="116" t="s">
        <v>313</v>
      </c>
      <c r="G1827" s="116" t="s">
        <v>1371</v>
      </c>
      <c r="H1827" s="116">
        <f t="shared" si="158"/>
        <v>1</v>
      </c>
      <c r="I1827" s="116" t="s">
        <v>185</v>
      </c>
      <c r="J1827" s="116" t="s">
        <v>186</v>
      </c>
      <c r="K1827" s="116">
        <v>2</v>
      </c>
      <c r="L1827" s="116"/>
      <c r="M1827" s="116" t="s">
        <v>235</v>
      </c>
      <c r="N1827" s="116" t="s">
        <v>200</v>
      </c>
      <c r="O1827" s="116">
        <f t="shared" si="159"/>
        <v>2015</v>
      </c>
      <c r="P1827" s="116">
        <f t="shared" si="160"/>
        <v>2</v>
      </c>
    </row>
    <row r="1828" spans="1:16" x14ac:dyDescent="0.2">
      <c r="A1828" s="116" t="str">
        <f t="shared" si="161"/>
        <v>Sue Gould</v>
      </c>
      <c r="B1828" s="117">
        <v>42525</v>
      </c>
      <c r="C1828" t="s">
        <v>703</v>
      </c>
      <c r="D1828" t="s">
        <v>1802</v>
      </c>
      <c r="F1828" t="s">
        <v>313</v>
      </c>
      <c r="G1828" t="s">
        <v>1844</v>
      </c>
      <c r="H1828" s="116">
        <f t="shared" si="158"/>
        <v>1</v>
      </c>
      <c r="I1828" t="s">
        <v>185</v>
      </c>
      <c r="J1828" t="s">
        <v>186</v>
      </c>
      <c r="M1828" t="s">
        <v>235</v>
      </c>
      <c r="N1828" t="s">
        <v>200</v>
      </c>
      <c r="O1828" s="116">
        <f t="shared" si="159"/>
        <v>2016</v>
      </c>
      <c r="P1828" s="116">
        <f t="shared" si="160"/>
        <v>6</v>
      </c>
    </row>
    <row r="1829" spans="1:16" x14ac:dyDescent="0.2">
      <c r="A1829" s="116" t="str">
        <f t="shared" si="161"/>
        <v>Sue Gould</v>
      </c>
      <c r="B1829" s="117">
        <v>42525</v>
      </c>
      <c r="C1829" t="s">
        <v>703</v>
      </c>
      <c r="D1829" t="s">
        <v>1802</v>
      </c>
      <c r="F1829" t="s">
        <v>313</v>
      </c>
      <c r="G1829" t="s">
        <v>1845</v>
      </c>
      <c r="H1829" s="116">
        <f t="shared" si="158"/>
        <v>1</v>
      </c>
      <c r="I1829" t="s">
        <v>185</v>
      </c>
      <c r="J1829" t="s">
        <v>186</v>
      </c>
      <c r="M1829" t="s">
        <v>235</v>
      </c>
      <c r="N1829" t="s">
        <v>200</v>
      </c>
      <c r="O1829" s="116">
        <f t="shared" si="159"/>
        <v>2016</v>
      </c>
      <c r="P1829" s="116">
        <f t="shared" si="160"/>
        <v>6</v>
      </c>
    </row>
    <row r="1830" spans="1:16" x14ac:dyDescent="0.2">
      <c r="A1830" s="116" t="str">
        <f t="shared" si="161"/>
        <v>Sue Gould</v>
      </c>
      <c r="B1830" s="120">
        <v>42105</v>
      </c>
      <c r="C1830" s="116" t="s">
        <v>513</v>
      </c>
      <c r="D1830" s="116" t="s">
        <v>819</v>
      </c>
      <c r="E1830" s="116"/>
      <c r="F1830" s="116" t="s">
        <v>313</v>
      </c>
      <c r="G1830" s="116" t="s">
        <v>1372</v>
      </c>
      <c r="H1830" s="116">
        <f t="shared" si="158"/>
        <v>1</v>
      </c>
      <c r="I1830" s="116" t="s">
        <v>185</v>
      </c>
      <c r="J1830" s="116" t="s">
        <v>186</v>
      </c>
      <c r="K1830" s="116">
        <v>3</v>
      </c>
      <c r="L1830" s="116"/>
      <c r="M1830" s="116"/>
      <c r="N1830" s="116" t="s">
        <v>200</v>
      </c>
      <c r="O1830" s="116">
        <f t="shared" si="159"/>
        <v>2015</v>
      </c>
      <c r="P1830" s="116">
        <f t="shared" si="160"/>
        <v>4</v>
      </c>
    </row>
    <row r="1831" spans="1:16" x14ac:dyDescent="0.2">
      <c r="A1831" s="116" t="str">
        <f t="shared" si="161"/>
        <v>Sue Gould</v>
      </c>
      <c r="B1831" s="117">
        <v>42259</v>
      </c>
      <c r="C1831" t="s">
        <v>520</v>
      </c>
      <c r="D1831" s="91" t="s">
        <v>1575</v>
      </c>
      <c r="E1831" s="91"/>
      <c r="F1831" s="91" t="s">
        <v>313</v>
      </c>
      <c r="G1831" s="91" t="s">
        <v>1372</v>
      </c>
      <c r="H1831" s="116">
        <f t="shared" si="158"/>
        <v>2</v>
      </c>
      <c r="I1831" s="91" t="s">
        <v>185</v>
      </c>
      <c r="J1831" s="91" t="s">
        <v>186</v>
      </c>
      <c r="K1831" s="91"/>
      <c r="L1831" s="91"/>
      <c r="M1831" s="91"/>
      <c r="N1831" s="91" t="s">
        <v>200</v>
      </c>
      <c r="O1831" s="116">
        <f t="shared" si="159"/>
        <v>2015</v>
      </c>
      <c r="P1831" s="116">
        <f t="shared" si="160"/>
        <v>9</v>
      </c>
    </row>
    <row r="1832" spans="1:16" x14ac:dyDescent="0.2">
      <c r="A1832" s="116" t="str">
        <f t="shared" si="161"/>
        <v>Sue Gould</v>
      </c>
      <c r="B1832" s="120">
        <v>41811</v>
      </c>
      <c r="C1832" s="116" t="s">
        <v>470</v>
      </c>
      <c r="D1832" s="116" t="s">
        <v>798</v>
      </c>
      <c r="E1832" s="116" t="s">
        <v>338</v>
      </c>
      <c r="F1832" s="116" t="s">
        <v>313</v>
      </c>
      <c r="G1832" s="116" t="s">
        <v>1373</v>
      </c>
      <c r="H1832" s="116">
        <f t="shared" si="158"/>
        <v>1</v>
      </c>
      <c r="I1832" s="116" t="s">
        <v>185</v>
      </c>
      <c r="J1832" s="116" t="s">
        <v>186</v>
      </c>
      <c r="K1832" s="116">
        <v>2</v>
      </c>
      <c r="L1832" s="116"/>
      <c r="M1832" s="116"/>
      <c r="N1832" s="116" t="s">
        <v>317</v>
      </c>
      <c r="O1832" s="116">
        <f t="shared" si="159"/>
        <v>2014</v>
      </c>
      <c r="P1832" s="116">
        <f t="shared" si="160"/>
        <v>6</v>
      </c>
    </row>
    <row r="1833" spans="1:16" ht="15" x14ac:dyDescent="0.2">
      <c r="A1833" s="122" t="s">
        <v>175</v>
      </c>
      <c r="B1833" s="120">
        <v>42224</v>
      </c>
      <c r="C1833" s="116" t="s">
        <v>399</v>
      </c>
      <c r="D1833" s="121" t="s">
        <v>1485</v>
      </c>
      <c r="E1833" s="121"/>
      <c r="F1833" s="122" t="s">
        <v>1461</v>
      </c>
      <c r="G1833" s="122" t="s">
        <v>1373</v>
      </c>
      <c r="H1833" s="116">
        <f t="shared" si="158"/>
        <v>2</v>
      </c>
      <c r="I1833" s="116"/>
      <c r="J1833" s="116"/>
      <c r="K1833" s="116"/>
      <c r="L1833" s="116"/>
      <c r="M1833" s="116"/>
      <c r="N1833" s="116" t="s">
        <v>200</v>
      </c>
      <c r="O1833" s="116">
        <f t="shared" si="159"/>
        <v>2015</v>
      </c>
      <c r="P1833" s="116">
        <f t="shared" si="160"/>
        <v>8</v>
      </c>
    </row>
    <row r="1834" spans="1:16" x14ac:dyDescent="0.2">
      <c r="A1834" s="116" t="str">
        <f t="shared" ref="A1834:A1847" si="162">IF(I1834="",TRIM(J1834),CONCATENATE(TRIM(J1834)," ",TRIM(I1834)))</f>
        <v>Sue Gould</v>
      </c>
      <c r="B1834" s="117">
        <v>42546</v>
      </c>
      <c r="C1834" t="s">
        <v>1866</v>
      </c>
      <c r="D1834" t="s">
        <v>1872</v>
      </c>
      <c r="F1834" t="s">
        <v>313</v>
      </c>
      <c r="G1834" t="s">
        <v>1373</v>
      </c>
      <c r="H1834" s="116">
        <f t="shared" si="158"/>
        <v>3</v>
      </c>
      <c r="I1834" t="s">
        <v>185</v>
      </c>
      <c r="J1834" t="s">
        <v>186</v>
      </c>
      <c r="M1834" t="s">
        <v>235</v>
      </c>
      <c r="N1834" t="s">
        <v>200</v>
      </c>
      <c r="O1834" s="116">
        <f t="shared" si="159"/>
        <v>2016</v>
      </c>
      <c r="P1834" s="116">
        <f t="shared" si="160"/>
        <v>6</v>
      </c>
    </row>
    <row r="1835" spans="1:16" x14ac:dyDescent="0.2">
      <c r="A1835" s="116" t="str">
        <f t="shared" si="162"/>
        <v>Sue Gould</v>
      </c>
      <c r="B1835" s="120">
        <v>42105</v>
      </c>
      <c r="C1835" s="116" t="s">
        <v>513</v>
      </c>
      <c r="D1835" s="116" t="s">
        <v>547</v>
      </c>
      <c r="E1835" s="116"/>
      <c r="F1835" s="116" t="s">
        <v>313</v>
      </c>
      <c r="G1835" s="116" t="s">
        <v>1374</v>
      </c>
      <c r="H1835" s="116">
        <f t="shared" si="158"/>
        <v>1</v>
      </c>
      <c r="I1835" s="116" t="s">
        <v>185</v>
      </c>
      <c r="J1835" s="116" t="s">
        <v>186</v>
      </c>
      <c r="K1835" s="116">
        <v>3</v>
      </c>
      <c r="L1835" s="116"/>
      <c r="M1835" s="116"/>
      <c r="N1835" s="116" t="s">
        <v>200</v>
      </c>
      <c r="O1835" s="116">
        <f t="shared" si="159"/>
        <v>2015</v>
      </c>
      <c r="P1835" s="116">
        <f t="shared" si="160"/>
        <v>4</v>
      </c>
    </row>
    <row r="1836" spans="1:16" x14ac:dyDescent="0.2">
      <c r="A1836" s="116" t="str">
        <f t="shared" si="162"/>
        <v>Sue Gould</v>
      </c>
      <c r="B1836" s="120">
        <v>41713</v>
      </c>
      <c r="C1836" s="116" t="s">
        <v>345</v>
      </c>
      <c r="D1836" s="116" t="s">
        <v>390</v>
      </c>
      <c r="E1836" s="116" t="s">
        <v>683</v>
      </c>
      <c r="F1836" s="116" t="s">
        <v>684</v>
      </c>
      <c r="G1836" s="116" t="s">
        <v>1375</v>
      </c>
      <c r="H1836" s="116">
        <f t="shared" si="158"/>
        <v>1</v>
      </c>
      <c r="I1836" s="116" t="s">
        <v>185</v>
      </c>
      <c r="J1836" s="116" t="s">
        <v>186</v>
      </c>
      <c r="K1836" s="116"/>
      <c r="L1836" s="116" t="s">
        <v>349</v>
      </c>
      <c r="M1836" s="116" t="s">
        <v>349</v>
      </c>
      <c r="N1836" s="116" t="s">
        <v>317</v>
      </c>
      <c r="O1836" s="116">
        <f t="shared" si="159"/>
        <v>2014</v>
      </c>
      <c r="P1836" s="116">
        <f t="shared" si="160"/>
        <v>3</v>
      </c>
    </row>
    <row r="1837" spans="1:16" x14ac:dyDescent="0.2">
      <c r="A1837" s="116" t="str">
        <f t="shared" si="162"/>
        <v>Tanya Nadauld</v>
      </c>
      <c r="B1837" s="117">
        <v>42574</v>
      </c>
      <c r="C1837" t="s">
        <v>562</v>
      </c>
      <c r="D1837" t="s">
        <v>1899</v>
      </c>
      <c r="E1837" t="s">
        <v>312</v>
      </c>
      <c r="F1837" t="s">
        <v>313</v>
      </c>
      <c r="G1837" t="s">
        <v>1938</v>
      </c>
      <c r="H1837" s="116">
        <f t="shared" si="158"/>
        <v>1</v>
      </c>
      <c r="I1837" t="s">
        <v>1728</v>
      </c>
      <c r="J1837" t="s">
        <v>1727</v>
      </c>
      <c r="N1837" t="s">
        <v>200</v>
      </c>
      <c r="O1837" s="116">
        <f t="shared" si="159"/>
        <v>2016</v>
      </c>
      <c r="P1837" s="116">
        <f t="shared" si="160"/>
        <v>7</v>
      </c>
    </row>
    <row r="1838" spans="1:16" x14ac:dyDescent="0.2">
      <c r="A1838" s="116" t="str">
        <f t="shared" si="162"/>
        <v>Tanya Nadauld</v>
      </c>
      <c r="B1838" s="117">
        <v>42469</v>
      </c>
      <c r="C1838" t="s">
        <v>1753</v>
      </c>
      <c r="D1838" t="s">
        <v>603</v>
      </c>
      <c r="F1838" t="s">
        <v>364</v>
      </c>
      <c r="G1838" t="s">
        <v>1794</v>
      </c>
      <c r="H1838" s="116">
        <f t="shared" si="158"/>
        <v>1</v>
      </c>
      <c r="I1838" t="s">
        <v>1728</v>
      </c>
      <c r="J1838" t="s">
        <v>1727</v>
      </c>
      <c r="N1838" t="s">
        <v>200</v>
      </c>
      <c r="O1838" s="116">
        <f t="shared" si="159"/>
        <v>2016</v>
      </c>
      <c r="P1838" s="116">
        <f t="shared" si="160"/>
        <v>4</v>
      </c>
    </row>
    <row r="1839" spans="1:16" x14ac:dyDescent="0.2">
      <c r="A1839" s="116" t="str">
        <f t="shared" si="162"/>
        <v>Tim Gould</v>
      </c>
      <c r="B1839" s="120">
        <v>41713</v>
      </c>
      <c r="C1839" s="116" t="s">
        <v>345</v>
      </c>
      <c r="D1839" s="116" t="s">
        <v>390</v>
      </c>
      <c r="E1839" s="116" t="s">
        <v>1376</v>
      </c>
      <c r="F1839" s="116" t="s">
        <v>1377</v>
      </c>
      <c r="G1839" s="116" t="s">
        <v>1378</v>
      </c>
      <c r="H1839" s="116">
        <f t="shared" si="158"/>
        <v>1</v>
      </c>
      <c r="I1839" s="116" t="s">
        <v>185</v>
      </c>
      <c r="J1839" s="116" t="s">
        <v>184</v>
      </c>
      <c r="K1839" s="116"/>
      <c r="L1839" s="116" t="s">
        <v>349</v>
      </c>
      <c r="M1839" s="116" t="s">
        <v>349</v>
      </c>
      <c r="N1839" s="116" t="s">
        <v>317</v>
      </c>
      <c r="O1839" s="116">
        <f t="shared" si="159"/>
        <v>2014</v>
      </c>
      <c r="P1839" s="116">
        <f t="shared" si="160"/>
        <v>3</v>
      </c>
    </row>
    <row r="1840" spans="1:16" x14ac:dyDescent="0.2">
      <c r="A1840" s="116" t="str">
        <f t="shared" si="162"/>
        <v>Tim Gould</v>
      </c>
      <c r="B1840" s="120">
        <v>41811</v>
      </c>
      <c r="C1840" s="116" t="s">
        <v>470</v>
      </c>
      <c r="D1840" s="116" t="s">
        <v>951</v>
      </c>
      <c r="E1840" s="116" t="s">
        <v>338</v>
      </c>
      <c r="F1840" s="116" t="s">
        <v>313</v>
      </c>
      <c r="G1840" s="116" t="s">
        <v>1379</v>
      </c>
      <c r="H1840" s="116">
        <f t="shared" si="158"/>
        <v>2</v>
      </c>
      <c r="I1840" s="116" t="s">
        <v>185</v>
      </c>
      <c r="J1840" s="116" t="s">
        <v>184</v>
      </c>
      <c r="K1840" s="116">
        <v>2</v>
      </c>
      <c r="L1840" s="116"/>
      <c r="M1840" s="116"/>
      <c r="N1840" s="116" t="s">
        <v>317</v>
      </c>
      <c r="O1840" s="116">
        <f t="shared" si="159"/>
        <v>2014</v>
      </c>
      <c r="P1840" s="116">
        <f t="shared" si="160"/>
        <v>6</v>
      </c>
    </row>
    <row r="1841" spans="1:16" x14ac:dyDescent="0.2">
      <c r="A1841" s="116" t="str">
        <f t="shared" si="162"/>
        <v>Tim Gould</v>
      </c>
      <c r="B1841" s="120">
        <v>41825</v>
      </c>
      <c r="C1841" s="116" t="s">
        <v>320</v>
      </c>
      <c r="D1841" s="116" t="s">
        <v>852</v>
      </c>
      <c r="E1841" s="116" t="s">
        <v>312</v>
      </c>
      <c r="F1841" s="116" t="s">
        <v>313</v>
      </c>
      <c r="G1841" s="116" t="s">
        <v>1379</v>
      </c>
      <c r="H1841" s="116">
        <f t="shared" si="158"/>
        <v>3</v>
      </c>
      <c r="I1841" s="116" t="s">
        <v>185</v>
      </c>
      <c r="J1841" s="116" t="s">
        <v>184</v>
      </c>
      <c r="K1841" s="116">
        <v>2</v>
      </c>
      <c r="L1841" s="116"/>
      <c r="M1841" s="116"/>
      <c r="N1841" s="116" t="s">
        <v>317</v>
      </c>
      <c r="O1841" s="116">
        <f t="shared" si="159"/>
        <v>2014</v>
      </c>
      <c r="P1841" s="116">
        <f t="shared" si="160"/>
        <v>7</v>
      </c>
    </row>
    <row r="1842" spans="1:16" x14ac:dyDescent="0.2">
      <c r="A1842" s="116" t="str">
        <f t="shared" si="162"/>
        <v>Tim Gould</v>
      </c>
      <c r="B1842" s="117">
        <v>42546</v>
      </c>
      <c r="C1842" t="s">
        <v>1866</v>
      </c>
      <c r="D1842" t="s">
        <v>368</v>
      </c>
      <c r="F1842" t="s">
        <v>313</v>
      </c>
      <c r="G1842" t="s">
        <v>1877</v>
      </c>
      <c r="H1842" s="116">
        <f t="shared" si="158"/>
        <v>1</v>
      </c>
      <c r="I1842" t="s">
        <v>185</v>
      </c>
      <c r="J1842" t="s">
        <v>184</v>
      </c>
      <c r="M1842" t="s">
        <v>236</v>
      </c>
      <c r="N1842" t="s">
        <v>200</v>
      </c>
      <c r="O1842" s="116">
        <f t="shared" si="159"/>
        <v>2016</v>
      </c>
      <c r="P1842" s="116">
        <f t="shared" si="160"/>
        <v>6</v>
      </c>
    </row>
    <row r="1843" spans="1:16" x14ac:dyDescent="0.2">
      <c r="A1843" s="116" t="str">
        <f t="shared" si="162"/>
        <v>Tim Gould</v>
      </c>
      <c r="B1843" s="117">
        <v>42456</v>
      </c>
      <c r="C1843" t="s">
        <v>340</v>
      </c>
      <c r="D1843" t="s">
        <v>1658</v>
      </c>
      <c r="F1843" t="s">
        <v>313</v>
      </c>
      <c r="G1843" t="s">
        <v>1739</v>
      </c>
      <c r="H1843" s="116">
        <f t="shared" si="158"/>
        <v>1</v>
      </c>
      <c r="I1843" t="s">
        <v>185</v>
      </c>
      <c r="J1843" t="s">
        <v>184</v>
      </c>
      <c r="M1843" t="s">
        <v>236</v>
      </c>
      <c r="N1843" t="s">
        <v>200</v>
      </c>
      <c r="O1843" s="116">
        <f t="shared" si="159"/>
        <v>2016</v>
      </c>
      <c r="P1843" s="116">
        <f t="shared" si="160"/>
        <v>3</v>
      </c>
    </row>
    <row r="1844" spans="1:16" x14ac:dyDescent="0.2">
      <c r="A1844" s="116" t="str">
        <f t="shared" si="162"/>
        <v>Tim Gould</v>
      </c>
      <c r="B1844" s="117">
        <v>42259</v>
      </c>
      <c r="C1844" t="s">
        <v>520</v>
      </c>
      <c r="D1844" s="118" t="s">
        <v>1554</v>
      </c>
      <c r="E1844" s="118"/>
      <c r="F1844" s="118" t="s">
        <v>313</v>
      </c>
      <c r="G1844" s="118" t="s">
        <v>1443</v>
      </c>
      <c r="H1844" s="116">
        <f t="shared" si="158"/>
        <v>1</v>
      </c>
      <c r="I1844" s="118" t="s">
        <v>185</v>
      </c>
      <c r="J1844" s="118" t="s">
        <v>184</v>
      </c>
      <c r="K1844" s="118"/>
      <c r="L1844" s="118"/>
      <c r="M1844" s="118"/>
      <c r="N1844" s="118" t="s">
        <v>200</v>
      </c>
      <c r="O1844" s="116">
        <f t="shared" si="159"/>
        <v>2015</v>
      </c>
      <c r="P1844" s="116">
        <f t="shared" si="160"/>
        <v>9</v>
      </c>
    </row>
    <row r="1845" spans="1:16" x14ac:dyDescent="0.2">
      <c r="A1845" s="116" t="str">
        <f t="shared" si="162"/>
        <v>Tim Gould</v>
      </c>
      <c r="B1845" s="117">
        <v>42287</v>
      </c>
      <c r="C1845" t="s">
        <v>1605</v>
      </c>
      <c r="D1845" t="s">
        <v>1606</v>
      </c>
      <c r="F1845" t="s">
        <v>313</v>
      </c>
      <c r="G1845" t="s">
        <v>1443</v>
      </c>
      <c r="H1845" s="116">
        <f t="shared" si="158"/>
        <v>2</v>
      </c>
      <c r="I1845" t="s">
        <v>185</v>
      </c>
      <c r="J1845" t="s">
        <v>184</v>
      </c>
      <c r="N1845" t="s">
        <v>200</v>
      </c>
      <c r="O1845" s="116">
        <f t="shared" si="159"/>
        <v>2015</v>
      </c>
      <c r="P1845" s="116">
        <f t="shared" si="160"/>
        <v>10</v>
      </c>
    </row>
    <row r="1846" spans="1:16" x14ac:dyDescent="0.2">
      <c r="A1846" s="116" t="str">
        <f t="shared" si="162"/>
        <v>Tim Gould</v>
      </c>
      <c r="B1846" s="117">
        <v>42315</v>
      </c>
      <c r="C1846" t="s">
        <v>336</v>
      </c>
      <c r="D1846" t="s">
        <v>1643</v>
      </c>
      <c r="F1846" t="s">
        <v>313</v>
      </c>
      <c r="G1846" t="s">
        <v>1647</v>
      </c>
      <c r="H1846" s="116">
        <f t="shared" si="158"/>
        <v>1</v>
      </c>
      <c r="I1846" t="s">
        <v>185</v>
      </c>
      <c r="J1846" t="s">
        <v>184</v>
      </c>
      <c r="M1846" t="s">
        <v>236</v>
      </c>
      <c r="N1846" t="s">
        <v>200</v>
      </c>
      <c r="O1846" s="116">
        <f t="shared" si="159"/>
        <v>2015</v>
      </c>
      <c r="P1846" s="116">
        <f t="shared" si="160"/>
        <v>11</v>
      </c>
    </row>
    <row r="1847" spans="1:16" x14ac:dyDescent="0.2">
      <c r="A1847" s="116" t="str">
        <f t="shared" si="162"/>
        <v>Tim Gould</v>
      </c>
      <c r="B1847" s="117">
        <v>42546</v>
      </c>
      <c r="C1847" t="s">
        <v>1866</v>
      </c>
      <c r="D1847" t="s">
        <v>433</v>
      </c>
      <c r="F1847" t="s">
        <v>313</v>
      </c>
      <c r="G1847" t="s">
        <v>1878</v>
      </c>
      <c r="H1847" s="116">
        <f t="shared" si="158"/>
        <v>1</v>
      </c>
      <c r="I1847" t="s">
        <v>185</v>
      </c>
      <c r="J1847" t="s">
        <v>184</v>
      </c>
      <c r="M1847" t="s">
        <v>236</v>
      </c>
      <c r="N1847" t="s">
        <v>200</v>
      </c>
      <c r="O1847" s="116">
        <f t="shared" si="159"/>
        <v>2016</v>
      </c>
      <c r="P1847" s="116">
        <f t="shared" si="160"/>
        <v>6</v>
      </c>
    </row>
    <row r="1848" spans="1:16" ht="15" x14ac:dyDescent="0.2">
      <c r="A1848" s="122" t="s">
        <v>177</v>
      </c>
      <c r="B1848" s="120">
        <v>42224</v>
      </c>
      <c r="C1848" s="116" t="s">
        <v>399</v>
      </c>
      <c r="D1848" s="121" t="s">
        <v>1460</v>
      </c>
      <c r="E1848" s="121"/>
      <c r="F1848" s="122" t="s">
        <v>1461</v>
      </c>
      <c r="G1848" s="122" t="s">
        <v>1512</v>
      </c>
      <c r="H1848" s="116">
        <f t="shared" si="158"/>
        <v>1</v>
      </c>
      <c r="I1848" s="116"/>
      <c r="J1848" s="116"/>
      <c r="K1848" s="116"/>
      <c r="L1848" s="116"/>
      <c r="M1848" s="116"/>
      <c r="N1848" s="116" t="s">
        <v>200</v>
      </c>
      <c r="O1848" s="116">
        <f t="shared" si="159"/>
        <v>2015</v>
      </c>
      <c r="P1848" s="116">
        <f t="shared" si="160"/>
        <v>8</v>
      </c>
    </row>
    <row r="1849" spans="1:16" x14ac:dyDescent="0.2">
      <c r="A1849" s="116" t="str">
        <f>IF(I1849="",TRIM(J1849),CONCATENATE(TRIM(J1849)," ",TRIM(I1849)))</f>
        <v>Tim Gould</v>
      </c>
      <c r="B1849" s="117">
        <v>42259</v>
      </c>
      <c r="C1849" t="s">
        <v>520</v>
      </c>
      <c r="D1849" s="118" t="s">
        <v>1557</v>
      </c>
      <c r="E1849" s="118"/>
      <c r="F1849" s="118" t="s">
        <v>313</v>
      </c>
      <c r="G1849" s="118" t="s">
        <v>1512</v>
      </c>
      <c r="H1849" s="116">
        <f t="shared" si="158"/>
        <v>2</v>
      </c>
      <c r="I1849" s="118" t="s">
        <v>185</v>
      </c>
      <c r="J1849" s="118" t="s">
        <v>184</v>
      </c>
      <c r="K1849" s="118"/>
      <c r="L1849" s="118"/>
      <c r="M1849" s="118"/>
      <c r="N1849" s="118" t="s">
        <v>200</v>
      </c>
      <c r="O1849" s="116">
        <f t="shared" si="159"/>
        <v>2015</v>
      </c>
      <c r="P1849" s="116">
        <f t="shared" si="160"/>
        <v>9</v>
      </c>
    </row>
    <row r="1850" spans="1:16" ht="15" x14ac:dyDescent="0.2">
      <c r="A1850" s="122" t="s">
        <v>177</v>
      </c>
      <c r="B1850" s="120">
        <v>42224</v>
      </c>
      <c r="C1850" s="116" t="s">
        <v>399</v>
      </c>
      <c r="D1850" s="121" t="s">
        <v>737</v>
      </c>
      <c r="E1850" s="121"/>
      <c r="F1850" s="122" t="s">
        <v>1461</v>
      </c>
      <c r="G1850" s="122" t="s">
        <v>1513</v>
      </c>
      <c r="H1850" s="116">
        <f t="shared" si="158"/>
        <v>1</v>
      </c>
      <c r="I1850" s="116"/>
      <c r="J1850" s="116"/>
      <c r="K1850" s="116"/>
      <c r="L1850" s="116"/>
      <c r="M1850" s="116"/>
      <c r="N1850" s="116" t="s">
        <v>200</v>
      </c>
      <c r="O1850" s="116">
        <f t="shared" si="159"/>
        <v>2015</v>
      </c>
      <c r="P1850" s="116">
        <f t="shared" si="160"/>
        <v>8</v>
      </c>
    </row>
    <row r="1851" spans="1:16" x14ac:dyDescent="0.2">
      <c r="A1851" s="116" t="str">
        <f t="shared" ref="A1851:A1869" si="163">IF(I1851="",TRIM(J1851),CONCATENATE(TRIM(J1851)," ",TRIM(I1851)))</f>
        <v>Tim Gould</v>
      </c>
      <c r="B1851" s="117">
        <v>42259</v>
      </c>
      <c r="C1851" t="s">
        <v>520</v>
      </c>
      <c r="D1851" s="91" t="s">
        <v>1575</v>
      </c>
      <c r="E1851" s="91"/>
      <c r="F1851" s="91" t="s">
        <v>313</v>
      </c>
      <c r="G1851" s="91" t="s">
        <v>1595</v>
      </c>
      <c r="H1851" s="116">
        <f t="shared" si="158"/>
        <v>2</v>
      </c>
      <c r="I1851" s="91" t="s">
        <v>185</v>
      </c>
      <c r="J1851" s="91" t="s">
        <v>184</v>
      </c>
      <c r="K1851" s="91"/>
      <c r="L1851" s="91"/>
      <c r="M1851" s="91"/>
      <c r="N1851" s="91" t="s">
        <v>200</v>
      </c>
      <c r="O1851" s="116">
        <f t="shared" si="159"/>
        <v>2015</v>
      </c>
      <c r="P1851" s="116">
        <f t="shared" si="160"/>
        <v>9</v>
      </c>
    </row>
    <row r="1852" spans="1:16" x14ac:dyDescent="0.2">
      <c r="A1852" s="116" t="str">
        <f t="shared" si="163"/>
        <v>Tim Gould</v>
      </c>
      <c r="B1852" s="117">
        <v>42525</v>
      </c>
      <c r="C1852" t="s">
        <v>703</v>
      </c>
      <c r="D1852" t="s">
        <v>1805</v>
      </c>
      <c r="F1852" t="s">
        <v>313</v>
      </c>
      <c r="G1852" t="s">
        <v>1595</v>
      </c>
      <c r="H1852" s="116">
        <f t="shared" si="158"/>
        <v>3</v>
      </c>
      <c r="I1852" t="s">
        <v>185</v>
      </c>
      <c r="J1852" t="s">
        <v>184</v>
      </c>
      <c r="M1852" t="s">
        <v>236</v>
      </c>
      <c r="N1852" t="s">
        <v>200</v>
      </c>
      <c r="O1852" s="116">
        <f t="shared" si="159"/>
        <v>2016</v>
      </c>
      <c r="P1852" s="116">
        <f t="shared" si="160"/>
        <v>6</v>
      </c>
    </row>
    <row r="1853" spans="1:16" x14ac:dyDescent="0.2">
      <c r="A1853" s="116" t="str">
        <f t="shared" si="163"/>
        <v>Tim Gould</v>
      </c>
      <c r="B1853" s="117">
        <v>42259</v>
      </c>
      <c r="C1853" t="s">
        <v>520</v>
      </c>
      <c r="D1853" s="118" t="s">
        <v>1554</v>
      </c>
      <c r="E1853" s="118"/>
      <c r="F1853" s="118" t="s">
        <v>313</v>
      </c>
      <c r="G1853" s="118" t="s">
        <v>1596</v>
      </c>
      <c r="H1853" s="116">
        <f t="shared" si="158"/>
        <v>1</v>
      </c>
      <c r="I1853" s="118" t="s">
        <v>185</v>
      </c>
      <c r="J1853" s="118" t="s">
        <v>184</v>
      </c>
      <c r="K1853" s="118"/>
      <c r="L1853" s="118"/>
      <c r="M1853" s="118"/>
      <c r="N1853" s="118" t="s">
        <v>200</v>
      </c>
      <c r="O1853" s="116">
        <f t="shared" si="159"/>
        <v>2015</v>
      </c>
      <c r="P1853" s="116">
        <f t="shared" si="160"/>
        <v>9</v>
      </c>
    </row>
    <row r="1854" spans="1:16" x14ac:dyDescent="0.2">
      <c r="A1854" s="116" t="str">
        <f t="shared" si="163"/>
        <v>Tim Gould</v>
      </c>
      <c r="B1854" s="120">
        <v>41713</v>
      </c>
      <c r="C1854" s="116" t="s">
        <v>345</v>
      </c>
      <c r="D1854" s="116" t="s">
        <v>346</v>
      </c>
      <c r="E1854" s="116" t="s">
        <v>347</v>
      </c>
      <c r="F1854" s="116" t="s">
        <v>313</v>
      </c>
      <c r="G1854" s="116" t="s">
        <v>1380</v>
      </c>
      <c r="H1854" s="116">
        <f t="shared" si="158"/>
        <v>1</v>
      </c>
      <c r="I1854" s="116" t="s">
        <v>185</v>
      </c>
      <c r="J1854" s="116" t="s">
        <v>184</v>
      </c>
      <c r="K1854" s="116"/>
      <c r="L1854" s="116" t="s">
        <v>349</v>
      </c>
      <c r="M1854" s="116" t="s">
        <v>349</v>
      </c>
      <c r="N1854" s="116" t="s">
        <v>317</v>
      </c>
      <c r="O1854" s="116">
        <f t="shared" si="159"/>
        <v>2014</v>
      </c>
      <c r="P1854" s="116">
        <f t="shared" si="160"/>
        <v>3</v>
      </c>
    </row>
    <row r="1855" spans="1:16" x14ac:dyDescent="0.2">
      <c r="A1855" s="116" t="str">
        <f t="shared" si="163"/>
        <v>Toi Skellern</v>
      </c>
      <c r="B1855" s="120">
        <v>42182</v>
      </c>
      <c r="C1855" s="116" t="s">
        <v>1453</v>
      </c>
      <c r="D1855" s="116" t="s">
        <v>1474</v>
      </c>
      <c r="E1855" s="116" t="s">
        <v>312</v>
      </c>
      <c r="F1855" s="116" t="s">
        <v>313</v>
      </c>
      <c r="G1855" s="116" t="s">
        <v>1514</v>
      </c>
      <c r="H1855" s="116">
        <f t="shared" si="158"/>
        <v>1</v>
      </c>
      <c r="I1855" s="116" t="s">
        <v>212</v>
      </c>
      <c r="J1855" s="116" t="s">
        <v>211</v>
      </c>
      <c r="K1855" s="116">
        <v>3</v>
      </c>
      <c r="L1855" s="116"/>
      <c r="M1855" s="116"/>
      <c r="N1855" s="116" t="s">
        <v>200</v>
      </c>
      <c r="O1855" s="116">
        <f t="shared" si="159"/>
        <v>2015</v>
      </c>
      <c r="P1855" s="116">
        <f t="shared" si="160"/>
        <v>6</v>
      </c>
    </row>
    <row r="1856" spans="1:16" x14ac:dyDescent="0.2">
      <c r="A1856" s="116" t="str">
        <f t="shared" si="163"/>
        <v>Toi Skellern</v>
      </c>
      <c r="B1856" s="120">
        <v>41713</v>
      </c>
      <c r="C1856" s="116" t="s">
        <v>345</v>
      </c>
      <c r="D1856" s="116" t="s">
        <v>390</v>
      </c>
      <c r="E1856" s="116" t="s">
        <v>347</v>
      </c>
      <c r="F1856" s="116" t="s">
        <v>313</v>
      </c>
      <c r="G1856" s="116" t="s">
        <v>1381</v>
      </c>
      <c r="H1856" s="116">
        <f t="shared" si="158"/>
        <v>1</v>
      </c>
      <c r="I1856" s="116" t="s">
        <v>212</v>
      </c>
      <c r="J1856" s="116" t="s">
        <v>211</v>
      </c>
      <c r="K1856" s="116"/>
      <c r="L1856" s="116" t="s">
        <v>349</v>
      </c>
      <c r="M1856" s="116" t="s">
        <v>349</v>
      </c>
      <c r="N1856" s="116" t="s">
        <v>479</v>
      </c>
      <c r="O1856" s="116">
        <f t="shared" si="159"/>
        <v>2014</v>
      </c>
      <c r="P1856" s="116">
        <f t="shared" si="160"/>
        <v>3</v>
      </c>
    </row>
    <row r="1857" spans="1:16" x14ac:dyDescent="0.2">
      <c r="A1857" s="116" t="str">
        <f t="shared" si="163"/>
        <v>Toi Skellern</v>
      </c>
      <c r="B1857" s="117">
        <v>42259</v>
      </c>
      <c r="C1857" t="s">
        <v>520</v>
      </c>
      <c r="D1857" s="118" t="s">
        <v>1554</v>
      </c>
      <c r="E1857" s="118"/>
      <c r="F1857" s="118" t="s">
        <v>313</v>
      </c>
      <c r="G1857" s="118" t="s">
        <v>1597</v>
      </c>
      <c r="H1857" s="116">
        <f t="shared" si="158"/>
        <v>1</v>
      </c>
      <c r="I1857" s="118" t="s">
        <v>212</v>
      </c>
      <c r="J1857" s="118" t="s">
        <v>211</v>
      </c>
      <c r="K1857" s="118"/>
      <c r="L1857" s="118"/>
      <c r="M1857" s="118"/>
      <c r="N1857" s="118" t="s">
        <v>200</v>
      </c>
      <c r="O1857" s="116">
        <f t="shared" si="159"/>
        <v>2015</v>
      </c>
      <c r="P1857" s="116">
        <f t="shared" si="160"/>
        <v>9</v>
      </c>
    </row>
    <row r="1858" spans="1:16" x14ac:dyDescent="0.2">
      <c r="A1858" s="116" t="str">
        <f t="shared" si="163"/>
        <v>Toi Skellern</v>
      </c>
      <c r="B1858" s="120">
        <v>42182</v>
      </c>
      <c r="C1858" s="116" t="s">
        <v>1453</v>
      </c>
      <c r="D1858" s="116" t="s">
        <v>1468</v>
      </c>
      <c r="E1858" s="116" t="s">
        <v>312</v>
      </c>
      <c r="F1858" s="116" t="s">
        <v>313</v>
      </c>
      <c r="G1858" s="116" t="s">
        <v>1515</v>
      </c>
      <c r="H1858" s="116">
        <f t="shared" ref="H1858:H1921" si="164">IF(TRIM(G1858)=TRIM(G1857),H1857+1,1)</f>
        <v>1</v>
      </c>
      <c r="I1858" s="116" t="s">
        <v>212</v>
      </c>
      <c r="J1858" s="116" t="s">
        <v>211</v>
      </c>
      <c r="K1858" s="116">
        <v>3</v>
      </c>
      <c r="L1858" s="116"/>
      <c r="M1858" s="116"/>
      <c r="N1858" s="116" t="s">
        <v>200</v>
      </c>
      <c r="O1858" s="116">
        <f t="shared" ref="O1858:O1921" si="165">YEAR(B1858)</f>
        <v>2015</v>
      </c>
      <c r="P1858" s="116">
        <f t="shared" ref="P1858:P1921" si="166">MONTH(B1858)</f>
        <v>6</v>
      </c>
    </row>
    <row r="1859" spans="1:16" x14ac:dyDescent="0.2">
      <c r="A1859" s="116" t="str">
        <f t="shared" si="163"/>
        <v>Toi Skellern</v>
      </c>
      <c r="B1859" s="117">
        <v>42679</v>
      </c>
      <c r="C1859" t="s">
        <v>426</v>
      </c>
      <c r="D1859" t="s">
        <v>395</v>
      </c>
      <c r="F1859" t="s">
        <v>313</v>
      </c>
      <c r="G1859" t="s">
        <v>2061</v>
      </c>
      <c r="H1859" s="116">
        <f t="shared" si="164"/>
        <v>1</v>
      </c>
      <c r="I1859" t="s">
        <v>212</v>
      </c>
      <c r="J1859" t="s">
        <v>211</v>
      </c>
      <c r="N1859" t="s">
        <v>200</v>
      </c>
      <c r="O1859" s="116">
        <f t="shared" si="165"/>
        <v>2016</v>
      </c>
      <c r="P1859" s="116">
        <f t="shared" si="166"/>
        <v>11</v>
      </c>
    </row>
    <row r="1860" spans="1:16" x14ac:dyDescent="0.2">
      <c r="A1860" s="116" t="str">
        <f t="shared" si="163"/>
        <v>Toi Skellern</v>
      </c>
      <c r="B1860" s="120">
        <v>42070</v>
      </c>
      <c r="C1860" s="116" t="s">
        <v>429</v>
      </c>
      <c r="D1860" s="116" t="s">
        <v>967</v>
      </c>
      <c r="E1860" s="116" t="s">
        <v>431</v>
      </c>
      <c r="F1860" s="116" t="s">
        <v>313</v>
      </c>
      <c r="G1860" s="116" t="s">
        <v>1382</v>
      </c>
      <c r="H1860" s="116">
        <f t="shared" si="164"/>
        <v>1</v>
      </c>
      <c r="I1860" s="116" t="s">
        <v>212</v>
      </c>
      <c r="J1860" s="116" t="s">
        <v>211</v>
      </c>
      <c r="K1860" s="116">
        <v>3</v>
      </c>
      <c r="L1860" s="116"/>
      <c r="M1860" s="116"/>
      <c r="N1860" s="116" t="s">
        <v>200</v>
      </c>
      <c r="O1860" s="116">
        <f t="shared" si="165"/>
        <v>2015</v>
      </c>
      <c r="P1860" s="116">
        <f t="shared" si="166"/>
        <v>3</v>
      </c>
    </row>
    <row r="1861" spans="1:16" x14ac:dyDescent="0.2">
      <c r="A1861" s="116" t="str">
        <f t="shared" si="163"/>
        <v>Toi Skellern</v>
      </c>
      <c r="B1861" s="120">
        <v>41776</v>
      </c>
      <c r="C1861" s="116" t="s">
        <v>426</v>
      </c>
      <c r="D1861" s="116" t="s">
        <v>487</v>
      </c>
      <c r="E1861" s="116"/>
      <c r="F1861" s="116" t="s">
        <v>313</v>
      </c>
      <c r="G1861" s="116" t="s">
        <v>1383</v>
      </c>
      <c r="H1861" s="116">
        <f t="shared" si="164"/>
        <v>1</v>
      </c>
      <c r="I1861" s="116"/>
      <c r="J1861" s="116" t="s">
        <v>121</v>
      </c>
      <c r="K1861" s="116"/>
      <c r="L1861" s="116"/>
      <c r="M1861" s="116"/>
      <c r="N1861" s="116" t="s">
        <v>317</v>
      </c>
      <c r="O1861" s="116">
        <f t="shared" si="165"/>
        <v>2014</v>
      </c>
      <c r="P1861" s="116">
        <f t="shared" si="166"/>
        <v>5</v>
      </c>
    </row>
    <row r="1862" spans="1:16" x14ac:dyDescent="0.2">
      <c r="A1862" s="116" t="str">
        <f t="shared" si="163"/>
        <v>Tom Prins</v>
      </c>
      <c r="B1862" s="120">
        <v>42070</v>
      </c>
      <c r="C1862" s="116" t="s">
        <v>429</v>
      </c>
      <c r="D1862" s="116" t="s">
        <v>611</v>
      </c>
      <c r="E1862" s="116" t="s">
        <v>431</v>
      </c>
      <c r="F1862" s="116" t="s">
        <v>313</v>
      </c>
      <c r="G1862" s="116" t="s">
        <v>1384</v>
      </c>
      <c r="H1862" s="116">
        <f t="shared" si="164"/>
        <v>1</v>
      </c>
      <c r="I1862" s="116" t="s">
        <v>202</v>
      </c>
      <c r="J1862" s="116" t="s">
        <v>201</v>
      </c>
      <c r="K1862" s="116">
        <v>5</v>
      </c>
      <c r="L1862" s="116" t="s">
        <v>203</v>
      </c>
      <c r="M1862" s="116" t="s">
        <v>204</v>
      </c>
      <c r="N1862" s="116" t="s">
        <v>200</v>
      </c>
      <c r="O1862" s="116">
        <f t="shared" si="165"/>
        <v>2015</v>
      </c>
      <c r="P1862" s="116">
        <f t="shared" si="166"/>
        <v>3</v>
      </c>
    </row>
    <row r="1863" spans="1:16" x14ac:dyDescent="0.2">
      <c r="A1863" s="116" t="str">
        <f t="shared" si="163"/>
        <v>Tom Prins</v>
      </c>
      <c r="B1863" s="120">
        <v>41741</v>
      </c>
      <c r="C1863" s="116" t="s">
        <v>367</v>
      </c>
      <c r="D1863" s="116" t="s">
        <v>433</v>
      </c>
      <c r="E1863" s="116" t="s">
        <v>369</v>
      </c>
      <c r="F1863" s="116" t="s">
        <v>370</v>
      </c>
      <c r="G1863" s="116" t="s">
        <v>1385</v>
      </c>
      <c r="H1863" s="116">
        <f t="shared" si="164"/>
        <v>1</v>
      </c>
      <c r="I1863" s="116" t="s">
        <v>202</v>
      </c>
      <c r="J1863" s="116" t="s">
        <v>201</v>
      </c>
      <c r="K1863" s="116">
        <v>5</v>
      </c>
      <c r="L1863" s="116" t="s">
        <v>203</v>
      </c>
      <c r="M1863" s="116" t="s">
        <v>204</v>
      </c>
      <c r="N1863" s="116" t="s">
        <v>317</v>
      </c>
      <c r="O1863" s="116">
        <f t="shared" si="165"/>
        <v>2014</v>
      </c>
      <c r="P1863" s="116">
        <f t="shared" si="166"/>
        <v>4</v>
      </c>
    </row>
    <row r="1864" spans="1:16" x14ac:dyDescent="0.2">
      <c r="A1864" s="116" t="str">
        <f t="shared" si="163"/>
        <v>Tom Prins</v>
      </c>
      <c r="B1864" s="120">
        <v>41741</v>
      </c>
      <c r="C1864" s="116" t="s">
        <v>367</v>
      </c>
      <c r="D1864" s="116" t="s">
        <v>433</v>
      </c>
      <c r="E1864" s="116" t="s">
        <v>721</v>
      </c>
      <c r="F1864" s="116" t="s">
        <v>722</v>
      </c>
      <c r="G1864" s="116" t="s">
        <v>1385</v>
      </c>
      <c r="H1864" s="116">
        <f t="shared" si="164"/>
        <v>2</v>
      </c>
      <c r="I1864" s="116" t="s">
        <v>202</v>
      </c>
      <c r="J1864" s="116" t="s">
        <v>201</v>
      </c>
      <c r="K1864" s="116">
        <v>5</v>
      </c>
      <c r="L1864" s="116" t="s">
        <v>203</v>
      </c>
      <c r="M1864" s="116" t="s">
        <v>204</v>
      </c>
      <c r="N1864" s="116" t="s">
        <v>317</v>
      </c>
      <c r="O1864" s="116">
        <f t="shared" si="165"/>
        <v>2014</v>
      </c>
      <c r="P1864" s="116">
        <f t="shared" si="166"/>
        <v>4</v>
      </c>
    </row>
    <row r="1865" spans="1:16" x14ac:dyDescent="0.2">
      <c r="A1865" s="116" t="str">
        <f t="shared" si="163"/>
        <v>Tom Prins</v>
      </c>
      <c r="B1865" s="120">
        <v>41587</v>
      </c>
      <c r="C1865" s="116" t="s">
        <v>541</v>
      </c>
      <c r="D1865" s="116" t="s">
        <v>499</v>
      </c>
      <c r="E1865" s="116" t="s">
        <v>312</v>
      </c>
      <c r="F1865" s="116" t="s">
        <v>313</v>
      </c>
      <c r="G1865" s="116" t="s">
        <v>1386</v>
      </c>
      <c r="H1865" s="116">
        <f t="shared" si="164"/>
        <v>1</v>
      </c>
      <c r="I1865" s="116" t="s">
        <v>202</v>
      </c>
      <c r="J1865" s="116" t="s">
        <v>201</v>
      </c>
      <c r="K1865" s="116">
        <v>5</v>
      </c>
      <c r="L1865" s="116" t="s">
        <v>203</v>
      </c>
      <c r="M1865" s="116" t="s">
        <v>204</v>
      </c>
      <c r="N1865" s="116" t="s">
        <v>317</v>
      </c>
      <c r="O1865" s="116">
        <f t="shared" si="165"/>
        <v>2013</v>
      </c>
      <c r="P1865" s="116">
        <f t="shared" si="166"/>
        <v>11</v>
      </c>
    </row>
    <row r="1866" spans="1:16" x14ac:dyDescent="0.2">
      <c r="A1866" s="116" t="str">
        <f t="shared" si="163"/>
        <v>Tom Prins</v>
      </c>
      <c r="B1866" s="120">
        <v>41671</v>
      </c>
      <c r="C1866" s="116" t="s">
        <v>331</v>
      </c>
      <c r="D1866" s="116" t="s">
        <v>332</v>
      </c>
      <c r="E1866" s="116" t="s">
        <v>384</v>
      </c>
      <c r="F1866" s="116" t="s">
        <v>385</v>
      </c>
      <c r="G1866" s="116" t="s">
        <v>1386</v>
      </c>
      <c r="H1866" s="116">
        <f t="shared" si="164"/>
        <v>2</v>
      </c>
      <c r="I1866" s="116" t="s">
        <v>202</v>
      </c>
      <c r="J1866" s="116" t="s">
        <v>201</v>
      </c>
      <c r="K1866" s="116">
        <v>5</v>
      </c>
      <c r="L1866" s="116" t="s">
        <v>203</v>
      </c>
      <c r="M1866" s="116" t="s">
        <v>204</v>
      </c>
      <c r="N1866" s="116" t="s">
        <v>317</v>
      </c>
      <c r="O1866" s="116">
        <f t="shared" si="165"/>
        <v>2014</v>
      </c>
      <c r="P1866" s="116">
        <f t="shared" si="166"/>
        <v>2</v>
      </c>
    </row>
    <row r="1867" spans="1:16" x14ac:dyDescent="0.2">
      <c r="A1867" s="116" t="str">
        <f t="shared" si="163"/>
        <v>Tom Prins</v>
      </c>
      <c r="B1867" s="120">
        <v>41867</v>
      </c>
      <c r="C1867" s="116" t="s">
        <v>545</v>
      </c>
      <c r="D1867" s="116" t="s">
        <v>546</v>
      </c>
      <c r="E1867" s="116"/>
      <c r="F1867" s="116" t="s">
        <v>313</v>
      </c>
      <c r="G1867" s="116" t="s">
        <v>1386</v>
      </c>
      <c r="H1867" s="116">
        <f t="shared" si="164"/>
        <v>3</v>
      </c>
      <c r="I1867" s="116" t="s">
        <v>202</v>
      </c>
      <c r="J1867" s="116" t="s">
        <v>201</v>
      </c>
      <c r="K1867" s="116"/>
      <c r="L1867" s="116"/>
      <c r="M1867" s="116"/>
      <c r="N1867" s="116" t="s">
        <v>317</v>
      </c>
      <c r="O1867" s="116">
        <f t="shared" si="165"/>
        <v>2014</v>
      </c>
      <c r="P1867" s="116">
        <f t="shared" si="166"/>
        <v>8</v>
      </c>
    </row>
    <row r="1868" spans="1:16" x14ac:dyDescent="0.2">
      <c r="A1868" s="116" t="str">
        <f t="shared" si="163"/>
        <v>Tom Prins</v>
      </c>
      <c r="B1868" s="120">
        <v>41734</v>
      </c>
      <c r="C1868" s="116" t="s">
        <v>326</v>
      </c>
      <c r="D1868" s="116" t="s">
        <v>623</v>
      </c>
      <c r="E1868" s="116" t="s">
        <v>312</v>
      </c>
      <c r="F1868" s="116" t="s">
        <v>329</v>
      </c>
      <c r="G1868" s="116" t="s">
        <v>1387</v>
      </c>
      <c r="H1868" s="116">
        <f t="shared" si="164"/>
        <v>1</v>
      </c>
      <c r="I1868" s="116" t="s">
        <v>202</v>
      </c>
      <c r="J1868" s="116" t="s">
        <v>201</v>
      </c>
      <c r="K1868" s="116">
        <v>5</v>
      </c>
      <c r="L1868" s="116" t="s">
        <v>203</v>
      </c>
      <c r="M1868" s="116" t="s">
        <v>204</v>
      </c>
      <c r="N1868" s="116" t="s">
        <v>317</v>
      </c>
      <c r="O1868" s="116">
        <f t="shared" si="165"/>
        <v>2014</v>
      </c>
      <c r="P1868" s="116">
        <f t="shared" si="166"/>
        <v>4</v>
      </c>
    </row>
    <row r="1869" spans="1:16" x14ac:dyDescent="0.2">
      <c r="A1869" s="116" t="str">
        <f t="shared" si="163"/>
        <v>Tom Prins</v>
      </c>
      <c r="B1869" s="117">
        <v>42588</v>
      </c>
      <c r="C1869" t="s">
        <v>687</v>
      </c>
      <c r="D1869" s="140" t="s">
        <v>1896</v>
      </c>
      <c r="E1869" s="140"/>
      <c r="F1869" s="143" t="s">
        <v>1461</v>
      </c>
      <c r="G1869" s="140" t="s">
        <v>1939</v>
      </c>
      <c r="H1869" s="116">
        <f t="shared" si="164"/>
        <v>1</v>
      </c>
      <c r="I1869" s="140" t="s">
        <v>202</v>
      </c>
      <c r="J1869" s="140" t="s">
        <v>201</v>
      </c>
      <c r="K1869" s="140"/>
      <c r="L1869" s="140"/>
      <c r="M1869" s="140"/>
      <c r="N1869" s="140" t="s">
        <v>200</v>
      </c>
      <c r="O1869" s="116">
        <f t="shared" si="165"/>
        <v>2016</v>
      </c>
      <c r="P1869" s="116">
        <f t="shared" si="166"/>
        <v>8</v>
      </c>
    </row>
    <row r="1870" spans="1:16" ht="15" x14ac:dyDescent="0.2">
      <c r="A1870" s="121" t="s">
        <v>104</v>
      </c>
      <c r="B1870" s="120">
        <v>42224</v>
      </c>
      <c r="C1870" s="116" t="s">
        <v>399</v>
      </c>
      <c r="D1870" s="121" t="s">
        <v>1460</v>
      </c>
      <c r="E1870" s="121"/>
      <c r="F1870" s="122" t="s">
        <v>1461</v>
      </c>
      <c r="G1870" s="122" t="s">
        <v>1516</v>
      </c>
      <c r="H1870" s="116">
        <f t="shared" si="164"/>
        <v>1</v>
      </c>
      <c r="I1870" s="116"/>
      <c r="J1870" s="116"/>
      <c r="K1870" s="116"/>
      <c r="L1870" s="116"/>
      <c r="M1870" s="116"/>
      <c r="N1870" s="116" t="s">
        <v>200</v>
      </c>
      <c r="O1870" s="116">
        <f t="shared" si="165"/>
        <v>2015</v>
      </c>
      <c r="P1870" s="116">
        <f t="shared" si="166"/>
        <v>8</v>
      </c>
    </row>
    <row r="1871" spans="1:16" x14ac:dyDescent="0.2">
      <c r="A1871" s="116" t="str">
        <f t="shared" ref="A1871:A1905" si="167">IF(I1871="",TRIM(J1871),CONCATENATE(TRIM(J1871)," ",TRIM(I1871)))</f>
        <v>Tom Prins</v>
      </c>
      <c r="B1871" s="120">
        <v>41671</v>
      </c>
      <c r="C1871" s="116" t="s">
        <v>331</v>
      </c>
      <c r="D1871" s="116" t="s">
        <v>837</v>
      </c>
      <c r="E1871" s="116" t="s">
        <v>333</v>
      </c>
      <c r="F1871" s="116" t="s">
        <v>334</v>
      </c>
      <c r="G1871" s="116" t="s">
        <v>1388</v>
      </c>
      <c r="H1871" s="116">
        <f t="shared" si="164"/>
        <v>1</v>
      </c>
      <c r="I1871" s="116" t="s">
        <v>202</v>
      </c>
      <c r="J1871" s="116" t="s">
        <v>201</v>
      </c>
      <c r="K1871" s="116">
        <v>5</v>
      </c>
      <c r="L1871" s="116" t="s">
        <v>203</v>
      </c>
      <c r="M1871" s="116" t="s">
        <v>204</v>
      </c>
      <c r="N1871" s="116" t="s">
        <v>317</v>
      </c>
      <c r="O1871" s="116">
        <f t="shared" si="165"/>
        <v>2014</v>
      </c>
      <c r="P1871" s="116">
        <f t="shared" si="166"/>
        <v>2</v>
      </c>
    </row>
    <row r="1872" spans="1:16" x14ac:dyDescent="0.2">
      <c r="A1872" s="116" t="str">
        <f t="shared" si="167"/>
        <v>Tom Prins</v>
      </c>
      <c r="B1872" s="120">
        <v>42070</v>
      </c>
      <c r="C1872" s="116" t="s">
        <v>429</v>
      </c>
      <c r="D1872" s="116" t="s">
        <v>516</v>
      </c>
      <c r="E1872" s="116" t="s">
        <v>431</v>
      </c>
      <c r="F1872" s="116" t="s">
        <v>313</v>
      </c>
      <c r="G1872" s="116" t="s">
        <v>1389</v>
      </c>
      <c r="H1872" s="116">
        <f t="shared" si="164"/>
        <v>1</v>
      </c>
      <c r="I1872" s="116" t="s">
        <v>202</v>
      </c>
      <c r="J1872" s="116" t="s">
        <v>201</v>
      </c>
      <c r="K1872" s="116">
        <v>5</v>
      </c>
      <c r="L1872" s="116" t="s">
        <v>203</v>
      </c>
      <c r="M1872" s="116" t="s">
        <v>204</v>
      </c>
      <c r="N1872" s="116" t="s">
        <v>200</v>
      </c>
      <c r="O1872" s="116">
        <f t="shared" si="165"/>
        <v>2015</v>
      </c>
      <c r="P1872" s="116">
        <f t="shared" si="166"/>
        <v>3</v>
      </c>
    </row>
    <row r="1873" spans="1:16" x14ac:dyDescent="0.2">
      <c r="A1873" s="116" t="str">
        <f t="shared" si="167"/>
        <v>Tom Prins</v>
      </c>
      <c r="B1873" s="120">
        <v>41776</v>
      </c>
      <c r="C1873" s="116" t="s">
        <v>426</v>
      </c>
      <c r="D1873" s="116" t="s">
        <v>680</v>
      </c>
      <c r="E1873" s="116"/>
      <c r="F1873" s="116" t="s">
        <v>313</v>
      </c>
      <c r="G1873" s="116" t="s">
        <v>1390</v>
      </c>
      <c r="H1873" s="116">
        <f t="shared" si="164"/>
        <v>1</v>
      </c>
      <c r="I1873" s="116"/>
      <c r="J1873" s="116" t="s">
        <v>104</v>
      </c>
      <c r="K1873" s="116"/>
      <c r="L1873" s="116"/>
      <c r="M1873" s="116"/>
      <c r="N1873" s="116" t="s">
        <v>317</v>
      </c>
      <c r="O1873" s="116">
        <f t="shared" si="165"/>
        <v>2014</v>
      </c>
      <c r="P1873" s="116">
        <f t="shared" si="166"/>
        <v>5</v>
      </c>
    </row>
    <row r="1874" spans="1:16" x14ac:dyDescent="0.2">
      <c r="A1874" s="116" t="str">
        <f t="shared" si="167"/>
        <v>Tom Prins</v>
      </c>
      <c r="B1874" s="120">
        <v>41783</v>
      </c>
      <c r="C1874" s="116" t="s">
        <v>450</v>
      </c>
      <c r="D1874" s="116" t="s">
        <v>680</v>
      </c>
      <c r="E1874" s="116"/>
      <c r="F1874" s="116" t="s">
        <v>343</v>
      </c>
      <c r="G1874" s="116" t="s">
        <v>1390</v>
      </c>
      <c r="H1874" s="116">
        <f t="shared" si="164"/>
        <v>2</v>
      </c>
      <c r="I1874" s="116"/>
      <c r="J1874" s="116" t="s">
        <v>104</v>
      </c>
      <c r="K1874" s="116"/>
      <c r="L1874" s="116"/>
      <c r="M1874" s="116"/>
      <c r="N1874" s="116" t="s">
        <v>317</v>
      </c>
      <c r="O1874" s="116">
        <f t="shared" si="165"/>
        <v>2014</v>
      </c>
      <c r="P1874" s="116">
        <f t="shared" si="166"/>
        <v>5</v>
      </c>
    </row>
    <row r="1875" spans="1:16" x14ac:dyDescent="0.2">
      <c r="A1875" s="116" t="str">
        <f t="shared" si="167"/>
        <v>Tom Prins</v>
      </c>
      <c r="B1875" s="120">
        <v>41729</v>
      </c>
      <c r="C1875" s="116" t="s">
        <v>410</v>
      </c>
      <c r="D1875" s="116" t="s">
        <v>1391</v>
      </c>
      <c r="E1875" s="116" t="s">
        <v>312</v>
      </c>
      <c r="F1875" s="116" t="s">
        <v>313</v>
      </c>
      <c r="G1875" s="116" t="s">
        <v>1392</v>
      </c>
      <c r="H1875" s="116">
        <f t="shared" si="164"/>
        <v>1</v>
      </c>
      <c r="I1875" s="116" t="s">
        <v>202</v>
      </c>
      <c r="J1875" s="116" t="s">
        <v>201</v>
      </c>
      <c r="K1875" s="116">
        <v>5</v>
      </c>
      <c r="L1875" s="116" t="s">
        <v>203</v>
      </c>
      <c r="M1875" s="116" t="s">
        <v>204</v>
      </c>
      <c r="N1875" s="116" t="s">
        <v>317</v>
      </c>
      <c r="O1875" s="116">
        <f t="shared" si="165"/>
        <v>2014</v>
      </c>
      <c r="P1875" s="116">
        <f t="shared" si="166"/>
        <v>3</v>
      </c>
    </row>
    <row r="1876" spans="1:16" x14ac:dyDescent="0.2">
      <c r="A1876" s="116" t="str">
        <f t="shared" si="167"/>
        <v>Tom Prins</v>
      </c>
      <c r="B1876" s="120">
        <v>41671</v>
      </c>
      <c r="C1876" s="116" t="s">
        <v>331</v>
      </c>
      <c r="D1876" s="116" t="s">
        <v>842</v>
      </c>
      <c r="E1876" s="116" t="s">
        <v>382</v>
      </c>
      <c r="F1876" s="116" t="s">
        <v>383</v>
      </c>
      <c r="G1876" s="116" t="s">
        <v>1393</v>
      </c>
      <c r="H1876" s="116">
        <f t="shared" si="164"/>
        <v>1</v>
      </c>
      <c r="I1876" s="116" t="s">
        <v>202</v>
      </c>
      <c r="J1876" s="116" t="s">
        <v>201</v>
      </c>
      <c r="K1876" s="116">
        <v>5</v>
      </c>
      <c r="L1876" s="116" t="s">
        <v>203</v>
      </c>
      <c r="M1876" s="116" t="s">
        <v>204</v>
      </c>
      <c r="N1876" s="116" t="s">
        <v>317</v>
      </c>
      <c r="O1876" s="116">
        <f t="shared" si="165"/>
        <v>2014</v>
      </c>
      <c r="P1876" s="116">
        <f t="shared" si="166"/>
        <v>2</v>
      </c>
    </row>
    <row r="1877" spans="1:16" x14ac:dyDescent="0.2">
      <c r="A1877" s="116" t="str">
        <f t="shared" si="167"/>
        <v>Tom Prins</v>
      </c>
      <c r="B1877" s="120">
        <v>41496</v>
      </c>
      <c r="C1877" s="116" t="s">
        <v>476</v>
      </c>
      <c r="D1877" s="116" t="s">
        <v>1394</v>
      </c>
      <c r="E1877" s="116"/>
      <c r="F1877" s="116" t="s">
        <v>313</v>
      </c>
      <c r="G1877" s="116" t="s">
        <v>1395</v>
      </c>
      <c r="H1877" s="116">
        <f t="shared" si="164"/>
        <v>1</v>
      </c>
      <c r="I1877" s="116" t="s">
        <v>202</v>
      </c>
      <c r="J1877" s="116" t="s">
        <v>201</v>
      </c>
      <c r="K1877" s="116"/>
      <c r="L1877" s="116"/>
      <c r="M1877" s="116"/>
      <c r="N1877" s="116" t="s">
        <v>317</v>
      </c>
      <c r="O1877" s="116">
        <f t="shared" si="165"/>
        <v>2013</v>
      </c>
      <c r="P1877" s="116">
        <f t="shared" si="166"/>
        <v>8</v>
      </c>
    </row>
    <row r="1878" spans="1:16" x14ac:dyDescent="0.2">
      <c r="A1878" s="116" t="str">
        <f t="shared" si="167"/>
        <v>Tom Prins</v>
      </c>
      <c r="B1878" s="120">
        <v>41552</v>
      </c>
      <c r="C1878" s="116" t="s">
        <v>310</v>
      </c>
      <c r="D1878" s="116" t="s">
        <v>495</v>
      </c>
      <c r="E1878" s="116" t="s">
        <v>312</v>
      </c>
      <c r="F1878" s="116" t="s">
        <v>313</v>
      </c>
      <c r="G1878" s="116" t="s">
        <v>1396</v>
      </c>
      <c r="H1878" s="116">
        <f t="shared" si="164"/>
        <v>1</v>
      </c>
      <c r="I1878" s="116" t="s">
        <v>202</v>
      </c>
      <c r="J1878" s="116" t="s">
        <v>201</v>
      </c>
      <c r="K1878" s="116"/>
      <c r="L1878" s="116" t="s">
        <v>203</v>
      </c>
      <c r="M1878" s="116" t="s">
        <v>204</v>
      </c>
      <c r="N1878" s="116" t="s">
        <v>317</v>
      </c>
      <c r="O1878" s="116">
        <f t="shared" si="165"/>
        <v>2013</v>
      </c>
      <c r="P1878" s="116">
        <f t="shared" si="166"/>
        <v>10</v>
      </c>
    </row>
    <row r="1879" spans="1:16" x14ac:dyDescent="0.2">
      <c r="A1879" s="116" t="str">
        <f t="shared" si="167"/>
        <v>Tom Prins</v>
      </c>
      <c r="B1879" s="120">
        <v>41692</v>
      </c>
      <c r="C1879" s="116" t="s">
        <v>340</v>
      </c>
      <c r="D1879" s="116" t="s">
        <v>533</v>
      </c>
      <c r="E1879" s="116" t="s">
        <v>342</v>
      </c>
      <c r="F1879" s="116" t="s">
        <v>343</v>
      </c>
      <c r="G1879" s="116" t="s">
        <v>1397</v>
      </c>
      <c r="H1879" s="116">
        <f t="shared" si="164"/>
        <v>1</v>
      </c>
      <c r="I1879" s="116" t="s">
        <v>202</v>
      </c>
      <c r="J1879" s="116" t="s">
        <v>201</v>
      </c>
      <c r="K1879" s="116">
        <v>5</v>
      </c>
      <c r="L1879" s="116" t="s">
        <v>203</v>
      </c>
      <c r="M1879" s="116" t="s">
        <v>204</v>
      </c>
      <c r="N1879" s="116" t="s">
        <v>317</v>
      </c>
      <c r="O1879" s="116">
        <f t="shared" si="165"/>
        <v>2014</v>
      </c>
      <c r="P1879" s="116">
        <f t="shared" si="166"/>
        <v>2</v>
      </c>
    </row>
    <row r="1880" spans="1:16" x14ac:dyDescent="0.2">
      <c r="A1880" s="116" t="str">
        <f t="shared" si="167"/>
        <v>Tom Prins</v>
      </c>
      <c r="B1880" s="120">
        <v>41734</v>
      </c>
      <c r="C1880" s="116" t="s">
        <v>326</v>
      </c>
      <c r="D1880" s="116" t="s">
        <v>623</v>
      </c>
      <c r="E1880" s="116" t="s">
        <v>312</v>
      </c>
      <c r="F1880" s="116" t="s">
        <v>329</v>
      </c>
      <c r="G1880" s="116" t="s">
        <v>1398</v>
      </c>
      <c r="H1880" s="116">
        <f t="shared" si="164"/>
        <v>1</v>
      </c>
      <c r="I1880" s="116" t="s">
        <v>202</v>
      </c>
      <c r="J1880" s="116" t="s">
        <v>201</v>
      </c>
      <c r="K1880" s="116">
        <v>5</v>
      </c>
      <c r="L1880" s="116" t="s">
        <v>203</v>
      </c>
      <c r="M1880" s="116" t="s">
        <v>204</v>
      </c>
      <c r="N1880" s="116" t="s">
        <v>317</v>
      </c>
      <c r="O1880" s="116">
        <f t="shared" si="165"/>
        <v>2014</v>
      </c>
      <c r="P1880" s="116">
        <f t="shared" si="166"/>
        <v>4</v>
      </c>
    </row>
    <row r="1881" spans="1:16" x14ac:dyDescent="0.2">
      <c r="A1881" s="116" t="str">
        <f t="shared" si="167"/>
        <v>Tom Prins</v>
      </c>
      <c r="B1881" s="120">
        <v>41741</v>
      </c>
      <c r="C1881" s="116" t="s">
        <v>367</v>
      </c>
      <c r="D1881" s="116" t="s">
        <v>433</v>
      </c>
      <c r="E1881" s="116" t="s">
        <v>721</v>
      </c>
      <c r="F1881" s="116" t="s">
        <v>722</v>
      </c>
      <c r="G1881" s="116" t="s">
        <v>1398</v>
      </c>
      <c r="H1881" s="116">
        <f t="shared" si="164"/>
        <v>2</v>
      </c>
      <c r="I1881" s="116" t="s">
        <v>202</v>
      </c>
      <c r="J1881" s="116" t="s">
        <v>201</v>
      </c>
      <c r="K1881" s="116">
        <v>5</v>
      </c>
      <c r="L1881" s="116" t="s">
        <v>203</v>
      </c>
      <c r="M1881" s="116" t="s">
        <v>204</v>
      </c>
      <c r="N1881" s="116" t="s">
        <v>317</v>
      </c>
      <c r="O1881" s="116">
        <f t="shared" si="165"/>
        <v>2014</v>
      </c>
      <c r="P1881" s="116">
        <f t="shared" si="166"/>
        <v>4</v>
      </c>
    </row>
    <row r="1882" spans="1:16" x14ac:dyDescent="0.2">
      <c r="A1882" s="116" t="str">
        <f t="shared" si="167"/>
        <v>Tom Prins</v>
      </c>
      <c r="B1882" s="120">
        <v>41566</v>
      </c>
      <c r="C1882" s="116" t="s">
        <v>353</v>
      </c>
      <c r="D1882" s="116" t="s">
        <v>378</v>
      </c>
      <c r="E1882" s="116" t="s">
        <v>1399</v>
      </c>
      <c r="F1882" s="116" t="s">
        <v>1400</v>
      </c>
      <c r="G1882" s="116" t="s">
        <v>1401</v>
      </c>
      <c r="H1882" s="116">
        <f t="shared" si="164"/>
        <v>1</v>
      </c>
      <c r="I1882" s="116" t="s">
        <v>202</v>
      </c>
      <c r="J1882" s="116" t="s">
        <v>201</v>
      </c>
      <c r="K1882" s="116"/>
      <c r="L1882" s="116" t="s">
        <v>203</v>
      </c>
      <c r="M1882" s="116" t="s">
        <v>204</v>
      </c>
      <c r="N1882" s="116" t="s">
        <v>317</v>
      </c>
      <c r="O1882" s="116">
        <f t="shared" si="165"/>
        <v>2013</v>
      </c>
      <c r="P1882" s="116">
        <f t="shared" si="166"/>
        <v>10</v>
      </c>
    </row>
    <row r="1883" spans="1:16" x14ac:dyDescent="0.2">
      <c r="A1883" s="116" t="str">
        <f t="shared" si="167"/>
        <v>Tom Prins</v>
      </c>
      <c r="B1883" s="120">
        <v>41566</v>
      </c>
      <c r="C1883" s="116" t="s">
        <v>353</v>
      </c>
      <c r="D1883" s="116" t="s">
        <v>378</v>
      </c>
      <c r="E1883" s="116" t="s">
        <v>355</v>
      </c>
      <c r="F1883" s="116" t="s">
        <v>356</v>
      </c>
      <c r="G1883" s="116" t="s">
        <v>1401</v>
      </c>
      <c r="H1883" s="116">
        <f t="shared" si="164"/>
        <v>2</v>
      </c>
      <c r="I1883" s="116" t="s">
        <v>202</v>
      </c>
      <c r="J1883" s="116" t="s">
        <v>201</v>
      </c>
      <c r="K1883" s="116"/>
      <c r="L1883" s="116" t="s">
        <v>203</v>
      </c>
      <c r="M1883" s="116" t="s">
        <v>204</v>
      </c>
      <c r="N1883" s="116" t="s">
        <v>317</v>
      </c>
      <c r="O1883" s="116">
        <f t="shared" si="165"/>
        <v>2013</v>
      </c>
      <c r="P1883" s="116">
        <f t="shared" si="166"/>
        <v>10</v>
      </c>
    </row>
    <row r="1884" spans="1:16" x14ac:dyDescent="0.2">
      <c r="A1884" s="116" t="str">
        <f t="shared" si="167"/>
        <v>Tom Prins</v>
      </c>
      <c r="B1884" s="120">
        <v>42070</v>
      </c>
      <c r="C1884" s="116" t="s">
        <v>429</v>
      </c>
      <c r="D1884" s="116" t="s">
        <v>516</v>
      </c>
      <c r="E1884" s="116" t="s">
        <v>431</v>
      </c>
      <c r="F1884" s="116" t="s">
        <v>313</v>
      </c>
      <c r="G1884" s="116" t="s">
        <v>1402</v>
      </c>
      <c r="H1884" s="116">
        <f t="shared" si="164"/>
        <v>1</v>
      </c>
      <c r="I1884" s="116" t="s">
        <v>202</v>
      </c>
      <c r="J1884" s="116" t="s">
        <v>201</v>
      </c>
      <c r="K1884" s="116">
        <v>5</v>
      </c>
      <c r="L1884" s="116" t="s">
        <v>203</v>
      </c>
      <c r="M1884" s="116" t="s">
        <v>204</v>
      </c>
      <c r="N1884" s="116" t="s">
        <v>200</v>
      </c>
      <c r="O1884" s="116">
        <f t="shared" si="165"/>
        <v>2015</v>
      </c>
      <c r="P1884" s="116">
        <f t="shared" si="166"/>
        <v>3</v>
      </c>
    </row>
    <row r="1885" spans="1:16" x14ac:dyDescent="0.2">
      <c r="A1885" s="116" t="str">
        <f t="shared" si="167"/>
        <v>Tom Prins</v>
      </c>
      <c r="B1885" s="120">
        <v>41496</v>
      </c>
      <c r="C1885" s="116" t="s">
        <v>476</v>
      </c>
      <c r="D1885" s="116" t="s">
        <v>1219</v>
      </c>
      <c r="E1885" s="116"/>
      <c r="F1885" s="116" t="s">
        <v>364</v>
      </c>
      <c r="G1885" s="116" t="s">
        <v>1403</v>
      </c>
      <c r="H1885" s="116">
        <f t="shared" si="164"/>
        <v>1</v>
      </c>
      <c r="I1885" s="116" t="s">
        <v>202</v>
      </c>
      <c r="J1885" s="116" t="s">
        <v>201</v>
      </c>
      <c r="K1885" s="116"/>
      <c r="L1885" s="116"/>
      <c r="M1885" s="116"/>
      <c r="N1885" s="116" t="s">
        <v>317</v>
      </c>
      <c r="O1885" s="116">
        <f t="shared" si="165"/>
        <v>2013</v>
      </c>
      <c r="P1885" s="116">
        <f t="shared" si="166"/>
        <v>8</v>
      </c>
    </row>
    <row r="1886" spans="1:16" x14ac:dyDescent="0.2">
      <c r="A1886" s="116" t="str">
        <f t="shared" si="167"/>
        <v>Tom Prins</v>
      </c>
      <c r="B1886" s="120">
        <v>41692</v>
      </c>
      <c r="C1886" s="116" t="s">
        <v>340</v>
      </c>
      <c r="D1886" s="116" t="s">
        <v>341</v>
      </c>
      <c r="E1886" s="116" t="s">
        <v>342</v>
      </c>
      <c r="F1886" s="116" t="s">
        <v>343</v>
      </c>
      <c r="G1886" s="116" t="s">
        <v>1404</v>
      </c>
      <c r="H1886" s="116">
        <f t="shared" si="164"/>
        <v>1</v>
      </c>
      <c r="I1886" s="116" t="s">
        <v>202</v>
      </c>
      <c r="J1886" s="116" t="s">
        <v>201</v>
      </c>
      <c r="K1886" s="116">
        <v>5</v>
      </c>
      <c r="L1886" s="116" t="s">
        <v>203</v>
      </c>
      <c r="M1886" s="116" t="s">
        <v>204</v>
      </c>
      <c r="N1886" s="116" t="s">
        <v>317</v>
      </c>
      <c r="O1886" s="116">
        <f t="shared" si="165"/>
        <v>2014</v>
      </c>
      <c r="P1886" s="116">
        <f t="shared" si="166"/>
        <v>2</v>
      </c>
    </row>
    <row r="1887" spans="1:16" x14ac:dyDescent="0.2">
      <c r="A1887" s="116" t="str">
        <f t="shared" si="167"/>
        <v>Tom Prins</v>
      </c>
      <c r="B1887" s="117">
        <v>42525</v>
      </c>
      <c r="C1887" t="s">
        <v>703</v>
      </c>
      <c r="D1887" t="s">
        <v>1805</v>
      </c>
      <c r="F1887" t="s">
        <v>364</v>
      </c>
      <c r="G1887" t="s">
        <v>1846</v>
      </c>
      <c r="H1887" s="116">
        <f t="shared" si="164"/>
        <v>1</v>
      </c>
      <c r="I1887" t="s">
        <v>202</v>
      </c>
      <c r="J1887" t="s">
        <v>201</v>
      </c>
      <c r="M1887" t="s">
        <v>204</v>
      </c>
      <c r="N1887" t="s">
        <v>200</v>
      </c>
      <c r="O1887" s="116">
        <f t="shared" si="165"/>
        <v>2016</v>
      </c>
      <c r="P1887" s="116">
        <f t="shared" si="166"/>
        <v>6</v>
      </c>
    </row>
    <row r="1888" spans="1:16" x14ac:dyDescent="0.2">
      <c r="A1888" s="116" t="str">
        <f t="shared" si="167"/>
        <v>Tom Prins</v>
      </c>
      <c r="B1888" s="117">
        <v>42525</v>
      </c>
      <c r="C1888" t="s">
        <v>703</v>
      </c>
      <c r="D1888" t="s">
        <v>1805</v>
      </c>
      <c r="F1888" t="s">
        <v>313</v>
      </c>
      <c r="G1888" t="s">
        <v>1847</v>
      </c>
      <c r="H1888" s="116">
        <f t="shared" si="164"/>
        <v>1</v>
      </c>
      <c r="I1888" t="s">
        <v>202</v>
      </c>
      <c r="J1888" t="s">
        <v>201</v>
      </c>
      <c r="M1888" t="s">
        <v>204</v>
      </c>
      <c r="N1888" t="s">
        <v>200</v>
      </c>
      <c r="O1888" s="116">
        <f t="shared" si="165"/>
        <v>2016</v>
      </c>
      <c r="P1888" s="116">
        <f t="shared" si="166"/>
        <v>6</v>
      </c>
    </row>
    <row r="1889" spans="1:16" x14ac:dyDescent="0.2">
      <c r="A1889" s="116" t="str">
        <f t="shared" si="167"/>
        <v>Tom Prins</v>
      </c>
      <c r="B1889" s="120">
        <v>41671</v>
      </c>
      <c r="C1889" s="116" t="s">
        <v>331</v>
      </c>
      <c r="D1889" s="116" t="s">
        <v>842</v>
      </c>
      <c r="E1889" s="116" t="s">
        <v>382</v>
      </c>
      <c r="F1889" s="116" t="s">
        <v>383</v>
      </c>
      <c r="G1889" s="116" t="s">
        <v>1405</v>
      </c>
      <c r="H1889" s="116">
        <f t="shared" si="164"/>
        <v>1</v>
      </c>
      <c r="I1889" s="116" t="s">
        <v>202</v>
      </c>
      <c r="J1889" s="116" t="s">
        <v>201</v>
      </c>
      <c r="K1889" s="116">
        <v>5</v>
      </c>
      <c r="L1889" s="116" t="s">
        <v>203</v>
      </c>
      <c r="M1889" s="116" t="s">
        <v>204</v>
      </c>
      <c r="N1889" s="116" t="s">
        <v>317</v>
      </c>
      <c r="O1889" s="116">
        <f t="shared" si="165"/>
        <v>2014</v>
      </c>
      <c r="P1889" s="116">
        <f t="shared" si="166"/>
        <v>2</v>
      </c>
    </row>
    <row r="1890" spans="1:16" x14ac:dyDescent="0.2">
      <c r="A1890" s="116" t="str">
        <f t="shared" si="167"/>
        <v>Tom Prins</v>
      </c>
      <c r="B1890" s="120">
        <v>41671</v>
      </c>
      <c r="C1890" s="116" t="s">
        <v>331</v>
      </c>
      <c r="D1890" s="116" t="s">
        <v>842</v>
      </c>
      <c r="E1890" s="116" t="s">
        <v>333</v>
      </c>
      <c r="F1890" s="116" t="s">
        <v>334</v>
      </c>
      <c r="G1890" s="116" t="s">
        <v>1405</v>
      </c>
      <c r="H1890" s="116">
        <f t="shared" si="164"/>
        <v>2</v>
      </c>
      <c r="I1890" s="116" t="s">
        <v>202</v>
      </c>
      <c r="J1890" s="116" t="s">
        <v>201</v>
      </c>
      <c r="K1890" s="116">
        <v>5</v>
      </c>
      <c r="L1890" s="116" t="s">
        <v>203</v>
      </c>
      <c r="M1890" s="116" t="s">
        <v>204</v>
      </c>
      <c r="N1890" s="116" t="s">
        <v>317</v>
      </c>
      <c r="O1890" s="116">
        <f t="shared" si="165"/>
        <v>2014</v>
      </c>
      <c r="P1890" s="116">
        <f t="shared" si="166"/>
        <v>2</v>
      </c>
    </row>
    <row r="1891" spans="1:16" x14ac:dyDescent="0.2">
      <c r="A1891" s="116" t="str">
        <f t="shared" si="167"/>
        <v>Tom Prins</v>
      </c>
      <c r="B1891" s="120">
        <v>41671</v>
      </c>
      <c r="C1891" s="116" t="s">
        <v>331</v>
      </c>
      <c r="D1891" s="116" t="s">
        <v>842</v>
      </c>
      <c r="E1891" s="116" t="s">
        <v>382</v>
      </c>
      <c r="F1891" s="116" t="s">
        <v>383</v>
      </c>
      <c r="G1891" s="116" t="s">
        <v>1406</v>
      </c>
      <c r="H1891" s="116">
        <f t="shared" si="164"/>
        <v>1</v>
      </c>
      <c r="I1891" s="116" t="s">
        <v>202</v>
      </c>
      <c r="J1891" s="116" t="s">
        <v>201</v>
      </c>
      <c r="K1891" s="116">
        <v>5</v>
      </c>
      <c r="L1891" s="116" t="s">
        <v>203</v>
      </c>
      <c r="M1891" s="116" t="s">
        <v>204</v>
      </c>
      <c r="N1891" s="116" t="s">
        <v>317</v>
      </c>
      <c r="O1891" s="116">
        <f t="shared" si="165"/>
        <v>2014</v>
      </c>
      <c r="P1891" s="116">
        <f t="shared" si="166"/>
        <v>2</v>
      </c>
    </row>
    <row r="1892" spans="1:16" x14ac:dyDescent="0.2">
      <c r="A1892" s="116" t="str">
        <f t="shared" si="167"/>
        <v>Tom Prins</v>
      </c>
      <c r="B1892" s="120">
        <v>41566</v>
      </c>
      <c r="C1892" s="116" t="s">
        <v>353</v>
      </c>
      <c r="D1892" s="116" t="s">
        <v>378</v>
      </c>
      <c r="E1892" s="116" t="s">
        <v>355</v>
      </c>
      <c r="F1892" s="116" t="s">
        <v>356</v>
      </c>
      <c r="G1892" s="116" t="s">
        <v>1407</v>
      </c>
      <c r="H1892" s="116">
        <f t="shared" si="164"/>
        <v>1</v>
      </c>
      <c r="I1892" s="116" t="s">
        <v>202</v>
      </c>
      <c r="J1892" s="116" t="s">
        <v>201</v>
      </c>
      <c r="K1892" s="116"/>
      <c r="L1892" s="116" t="s">
        <v>203</v>
      </c>
      <c r="M1892" s="116" t="s">
        <v>204</v>
      </c>
      <c r="N1892" s="116" t="s">
        <v>317</v>
      </c>
      <c r="O1892" s="116">
        <f t="shared" si="165"/>
        <v>2013</v>
      </c>
      <c r="P1892" s="116">
        <f t="shared" si="166"/>
        <v>10</v>
      </c>
    </row>
    <row r="1893" spans="1:16" x14ac:dyDescent="0.2">
      <c r="A1893" s="116" t="str">
        <f t="shared" si="167"/>
        <v>Tom Prins</v>
      </c>
      <c r="B1893" s="120">
        <v>41587</v>
      </c>
      <c r="C1893" s="116" t="s">
        <v>541</v>
      </c>
      <c r="D1893" s="116" t="s">
        <v>499</v>
      </c>
      <c r="E1893" s="116" t="s">
        <v>312</v>
      </c>
      <c r="F1893" s="116" t="s">
        <v>313</v>
      </c>
      <c r="G1893" s="116" t="s">
        <v>1407</v>
      </c>
      <c r="H1893" s="116">
        <f t="shared" si="164"/>
        <v>2</v>
      </c>
      <c r="I1893" s="116" t="s">
        <v>202</v>
      </c>
      <c r="J1893" s="116" t="s">
        <v>201</v>
      </c>
      <c r="K1893" s="116">
        <v>5</v>
      </c>
      <c r="L1893" s="116" t="s">
        <v>203</v>
      </c>
      <c r="M1893" s="116" t="s">
        <v>204</v>
      </c>
      <c r="N1893" s="116" t="s">
        <v>317</v>
      </c>
      <c r="O1893" s="116">
        <f t="shared" si="165"/>
        <v>2013</v>
      </c>
      <c r="P1893" s="116">
        <f t="shared" si="166"/>
        <v>11</v>
      </c>
    </row>
    <row r="1894" spans="1:16" x14ac:dyDescent="0.2">
      <c r="A1894" s="116" t="str">
        <f t="shared" si="167"/>
        <v>Tom Prins</v>
      </c>
      <c r="B1894" s="120">
        <v>41965</v>
      </c>
      <c r="C1894" s="116" t="s">
        <v>520</v>
      </c>
      <c r="D1894" s="116" t="s">
        <v>526</v>
      </c>
      <c r="E1894" s="116" t="s">
        <v>313</v>
      </c>
      <c r="F1894" s="116" t="s">
        <v>313</v>
      </c>
      <c r="G1894" s="116" t="s">
        <v>1408</v>
      </c>
      <c r="H1894" s="116">
        <f t="shared" si="164"/>
        <v>1</v>
      </c>
      <c r="I1894" s="116" t="s">
        <v>202</v>
      </c>
      <c r="J1894" s="116" t="s">
        <v>201</v>
      </c>
      <c r="K1894" s="116">
        <v>5</v>
      </c>
      <c r="L1894" s="116" t="s">
        <v>203</v>
      </c>
      <c r="M1894" s="116" t="s">
        <v>204</v>
      </c>
      <c r="N1894" s="116" t="s">
        <v>317</v>
      </c>
      <c r="O1894" s="116">
        <f t="shared" si="165"/>
        <v>2014</v>
      </c>
      <c r="P1894" s="116">
        <f t="shared" si="166"/>
        <v>11</v>
      </c>
    </row>
    <row r="1895" spans="1:16" x14ac:dyDescent="0.2">
      <c r="A1895" s="116" t="str">
        <f t="shared" si="167"/>
        <v>Tom Prins</v>
      </c>
      <c r="B1895" s="120">
        <v>41552</v>
      </c>
      <c r="C1895" s="116" t="s">
        <v>310</v>
      </c>
      <c r="D1895" s="116" t="s">
        <v>639</v>
      </c>
      <c r="E1895" s="116" t="s">
        <v>312</v>
      </c>
      <c r="F1895" s="116" t="s">
        <v>313</v>
      </c>
      <c r="G1895" s="116" t="s">
        <v>1409</v>
      </c>
      <c r="H1895" s="116">
        <f t="shared" si="164"/>
        <v>1</v>
      </c>
      <c r="I1895" s="116" t="s">
        <v>202</v>
      </c>
      <c r="J1895" s="116" t="s">
        <v>201</v>
      </c>
      <c r="K1895" s="116"/>
      <c r="L1895" s="116" t="s">
        <v>203</v>
      </c>
      <c r="M1895" s="116" t="s">
        <v>204</v>
      </c>
      <c r="N1895" s="116" t="s">
        <v>317</v>
      </c>
      <c r="O1895" s="116">
        <f t="shared" si="165"/>
        <v>2013</v>
      </c>
      <c r="P1895" s="116">
        <f t="shared" si="166"/>
        <v>10</v>
      </c>
    </row>
    <row r="1896" spans="1:16" x14ac:dyDescent="0.2">
      <c r="A1896" s="116" t="str">
        <f t="shared" si="167"/>
        <v>Tom Prins</v>
      </c>
      <c r="B1896" s="120">
        <v>41776</v>
      </c>
      <c r="C1896" s="116" t="s">
        <v>426</v>
      </c>
      <c r="D1896" s="116" t="s">
        <v>680</v>
      </c>
      <c r="E1896" s="116"/>
      <c r="F1896" s="116" t="s">
        <v>313</v>
      </c>
      <c r="G1896" s="116" t="s">
        <v>1410</v>
      </c>
      <c r="H1896" s="116">
        <f t="shared" si="164"/>
        <v>1</v>
      </c>
      <c r="I1896" s="116"/>
      <c r="J1896" s="116" t="s">
        <v>104</v>
      </c>
      <c r="K1896" s="116"/>
      <c r="L1896" s="116"/>
      <c r="M1896" s="116"/>
      <c r="N1896" s="116" t="s">
        <v>317</v>
      </c>
      <c r="O1896" s="116">
        <f t="shared" si="165"/>
        <v>2014</v>
      </c>
      <c r="P1896" s="116">
        <f t="shared" si="166"/>
        <v>5</v>
      </c>
    </row>
    <row r="1897" spans="1:16" x14ac:dyDescent="0.2">
      <c r="A1897" s="116" t="str">
        <f t="shared" si="167"/>
        <v>Tom Prins</v>
      </c>
      <c r="B1897" s="120">
        <v>41741</v>
      </c>
      <c r="C1897" s="116" t="s">
        <v>367</v>
      </c>
      <c r="D1897" s="116" t="s">
        <v>758</v>
      </c>
      <c r="E1897" s="116" t="s">
        <v>721</v>
      </c>
      <c r="F1897" s="116" t="s">
        <v>722</v>
      </c>
      <c r="G1897" s="116" t="s">
        <v>1411</v>
      </c>
      <c r="H1897" s="116">
        <f t="shared" si="164"/>
        <v>1</v>
      </c>
      <c r="I1897" s="116" t="s">
        <v>202</v>
      </c>
      <c r="J1897" s="116" t="s">
        <v>201</v>
      </c>
      <c r="K1897" s="116">
        <v>5</v>
      </c>
      <c r="L1897" s="116" t="s">
        <v>203</v>
      </c>
      <c r="M1897" s="116" t="s">
        <v>204</v>
      </c>
      <c r="N1897" s="116" t="s">
        <v>317</v>
      </c>
      <c r="O1897" s="116">
        <f t="shared" si="165"/>
        <v>2014</v>
      </c>
      <c r="P1897" s="116">
        <f t="shared" si="166"/>
        <v>4</v>
      </c>
    </row>
    <row r="1898" spans="1:16" x14ac:dyDescent="0.2">
      <c r="A1898" s="116" t="str">
        <f t="shared" si="167"/>
        <v>Tom Prins</v>
      </c>
      <c r="B1898" s="120">
        <v>41566</v>
      </c>
      <c r="C1898" s="116" t="s">
        <v>353</v>
      </c>
      <c r="D1898" s="116" t="s">
        <v>1120</v>
      </c>
      <c r="E1898" s="116" t="s">
        <v>355</v>
      </c>
      <c r="F1898" s="116" t="s">
        <v>356</v>
      </c>
      <c r="G1898" s="116" t="s">
        <v>1412</v>
      </c>
      <c r="H1898" s="116">
        <f t="shared" si="164"/>
        <v>1</v>
      </c>
      <c r="I1898" s="116" t="s">
        <v>202</v>
      </c>
      <c r="J1898" s="116" t="s">
        <v>201</v>
      </c>
      <c r="K1898" s="116"/>
      <c r="L1898" s="116" t="s">
        <v>203</v>
      </c>
      <c r="M1898" s="116" t="s">
        <v>204</v>
      </c>
      <c r="N1898" s="116" t="s">
        <v>317</v>
      </c>
      <c r="O1898" s="116">
        <f t="shared" si="165"/>
        <v>2013</v>
      </c>
      <c r="P1898" s="116">
        <f t="shared" si="166"/>
        <v>10</v>
      </c>
    </row>
    <row r="1899" spans="1:16" x14ac:dyDescent="0.2">
      <c r="A1899" s="116" t="str">
        <f t="shared" si="167"/>
        <v>Tom Prins</v>
      </c>
      <c r="B1899" s="120">
        <v>42154</v>
      </c>
      <c r="C1899" s="116" t="s">
        <v>439</v>
      </c>
      <c r="D1899" s="116" t="s">
        <v>752</v>
      </c>
      <c r="E1899" s="116" t="s">
        <v>441</v>
      </c>
      <c r="F1899" s="116" t="s">
        <v>442</v>
      </c>
      <c r="G1899" s="116" t="s">
        <v>1413</v>
      </c>
      <c r="H1899" s="116">
        <f t="shared" si="164"/>
        <v>1</v>
      </c>
      <c r="I1899" s="116" t="s">
        <v>202</v>
      </c>
      <c r="J1899" s="116" t="s">
        <v>201</v>
      </c>
      <c r="K1899" s="116" t="s">
        <v>1414</v>
      </c>
      <c r="L1899" s="116" t="s">
        <v>203</v>
      </c>
      <c r="M1899" s="116" t="s">
        <v>204</v>
      </c>
      <c r="N1899" s="116" t="s">
        <v>200</v>
      </c>
      <c r="O1899" s="116">
        <f t="shared" si="165"/>
        <v>2015</v>
      </c>
      <c r="P1899" s="116">
        <f t="shared" si="166"/>
        <v>5</v>
      </c>
    </row>
    <row r="1900" spans="1:16" x14ac:dyDescent="0.2">
      <c r="A1900" s="116" t="str">
        <f t="shared" si="167"/>
        <v>Tom Prins</v>
      </c>
      <c r="B1900" s="120">
        <v>41482</v>
      </c>
      <c r="C1900" s="116" t="s">
        <v>399</v>
      </c>
      <c r="D1900" s="116" t="s">
        <v>397</v>
      </c>
      <c r="E1900" s="116" t="s">
        <v>401</v>
      </c>
      <c r="F1900" s="116" t="s">
        <v>313</v>
      </c>
      <c r="G1900" s="116" t="s">
        <v>1415</v>
      </c>
      <c r="H1900" s="116">
        <f t="shared" si="164"/>
        <v>1</v>
      </c>
      <c r="I1900" s="116" t="s">
        <v>202</v>
      </c>
      <c r="J1900" s="116" t="s">
        <v>201</v>
      </c>
      <c r="K1900" s="116">
        <v>5</v>
      </c>
      <c r="L1900" s="116" t="s">
        <v>203</v>
      </c>
      <c r="M1900" s="116" t="s">
        <v>204</v>
      </c>
      <c r="N1900" s="116" t="s">
        <v>317</v>
      </c>
      <c r="O1900" s="116">
        <f t="shared" si="165"/>
        <v>2013</v>
      </c>
      <c r="P1900" s="116">
        <f t="shared" si="166"/>
        <v>7</v>
      </c>
    </row>
    <row r="1901" spans="1:16" x14ac:dyDescent="0.2">
      <c r="A1901" s="116" t="str">
        <f t="shared" si="167"/>
        <v>Tom Prins</v>
      </c>
      <c r="B1901" s="120">
        <v>41734</v>
      </c>
      <c r="C1901" s="116" t="s">
        <v>326</v>
      </c>
      <c r="D1901" s="116" t="s">
        <v>623</v>
      </c>
      <c r="E1901" s="116" t="s">
        <v>312</v>
      </c>
      <c r="F1901" s="116" t="s">
        <v>329</v>
      </c>
      <c r="G1901" s="116" t="s">
        <v>1416</v>
      </c>
      <c r="H1901" s="116">
        <f t="shared" si="164"/>
        <v>1</v>
      </c>
      <c r="I1901" s="116" t="s">
        <v>202</v>
      </c>
      <c r="J1901" s="116" t="s">
        <v>201</v>
      </c>
      <c r="K1901" s="116">
        <v>5</v>
      </c>
      <c r="L1901" s="116" t="s">
        <v>203</v>
      </c>
      <c r="M1901" s="116" t="s">
        <v>204</v>
      </c>
      <c r="N1901" s="116" t="s">
        <v>317</v>
      </c>
      <c r="O1901" s="116">
        <f t="shared" si="165"/>
        <v>2014</v>
      </c>
      <c r="P1901" s="116">
        <f t="shared" si="166"/>
        <v>4</v>
      </c>
    </row>
    <row r="1902" spans="1:16" x14ac:dyDescent="0.2">
      <c r="A1902" s="116" t="str">
        <f t="shared" si="167"/>
        <v>Tom Prins</v>
      </c>
      <c r="B1902" s="120">
        <v>41776</v>
      </c>
      <c r="C1902" s="116" t="s">
        <v>426</v>
      </c>
      <c r="D1902" s="116" t="s">
        <v>427</v>
      </c>
      <c r="E1902" s="116"/>
      <c r="F1902" s="116" t="s">
        <v>313</v>
      </c>
      <c r="G1902" s="116" t="s">
        <v>1417</v>
      </c>
      <c r="H1902" s="116">
        <f t="shared" si="164"/>
        <v>1</v>
      </c>
      <c r="I1902" s="116"/>
      <c r="J1902" s="116" t="s">
        <v>104</v>
      </c>
      <c r="K1902" s="116"/>
      <c r="L1902" s="116"/>
      <c r="M1902" s="116"/>
      <c r="N1902" s="116" t="s">
        <v>317</v>
      </c>
      <c r="O1902" s="116">
        <f t="shared" si="165"/>
        <v>2014</v>
      </c>
      <c r="P1902" s="116">
        <f t="shared" si="166"/>
        <v>5</v>
      </c>
    </row>
    <row r="1903" spans="1:16" x14ac:dyDescent="0.2">
      <c r="A1903" s="116" t="str">
        <f t="shared" si="167"/>
        <v>Tom Prins</v>
      </c>
      <c r="B1903" s="120">
        <v>41776</v>
      </c>
      <c r="C1903" s="116" t="s">
        <v>426</v>
      </c>
      <c r="D1903" s="116" t="s">
        <v>427</v>
      </c>
      <c r="E1903" s="116"/>
      <c r="F1903" s="116" t="s">
        <v>313</v>
      </c>
      <c r="G1903" s="116" t="s">
        <v>1418</v>
      </c>
      <c r="H1903" s="116">
        <f t="shared" si="164"/>
        <v>1</v>
      </c>
      <c r="I1903" s="116"/>
      <c r="J1903" s="116" t="s">
        <v>104</v>
      </c>
      <c r="K1903" s="116"/>
      <c r="L1903" s="116"/>
      <c r="M1903" s="116"/>
      <c r="N1903" s="116" t="s">
        <v>317</v>
      </c>
      <c r="O1903" s="116">
        <f t="shared" si="165"/>
        <v>2014</v>
      </c>
      <c r="P1903" s="116">
        <f t="shared" si="166"/>
        <v>5</v>
      </c>
    </row>
    <row r="1904" spans="1:16" x14ac:dyDescent="0.2">
      <c r="A1904" s="116" t="str">
        <f t="shared" si="167"/>
        <v>Tom Prins</v>
      </c>
      <c r="B1904" s="120">
        <v>41503</v>
      </c>
      <c r="C1904" s="116" t="s">
        <v>480</v>
      </c>
      <c r="D1904" s="116" t="s">
        <v>726</v>
      </c>
      <c r="E1904" s="116"/>
      <c r="F1904" s="116" t="s">
        <v>313</v>
      </c>
      <c r="G1904" s="116" t="s">
        <v>1419</v>
      </c>
      <c r="H1904" s="116">
        <f t="shared" si="164"/>
        <v>1</v>
      </c>
      <c r="I1904" s="116" t="s">
        <v>202</v>
      </c>
      <c r="J1904" s="116" t="s">
        <v>201</v>
      </c>
      <c r="K1904" s="116"/>
      <c r="L1904" s="116"/>
      <c r="M1904" s="116"/>
      <c r="N1904" s="116" t="s">
        <v>317</v>
      </c>
      <c r="O1904" s="116">
        <f t="shared" si="165"/>
        <v>2013</v>
      </c>
      <c r="P1904" s="116">
        <f t="shared" si="166"/>
        <v>8</v>
      </c>
    </row>
    <row r="1905" spans="1:16" x14ac:dyDescent="0.2">
      <c r="A1905" s="116" t="str">
        <f t="shared" si="167"/>
        <v>Tom Prins</v>
      </c>
      <c r="B1905" s="120">
        <v>41741</v>
      </c>
      <c r="C1905" s="116" t="s">
        <v>367</v>
      </c>
      <c r="D1905" s="116" t="s">
        <v>758</v>
      </c>
      <c r="E1905" s="116" t="s">
        <v>721</v>
      </c>
      <c r="F1905" s="116" t="s">
        <v>722</v>
      </c>
      <c r="G1905" s="116" t="s">
        <v>1420</v>
      </c>
      <c r="H1905" s="116">
        <f t="shared" si="164"/>
        <v>1</v>
      </c>
      <c r="I1905" s="116" t="s">
        <v>202</v>
      </c>
      <c r="J1905" s="116" t="s">
        <v>201</v>
      </c>
      <c r="K1905" s="116">
        <v>5</v>
      </c>
      <c r="L1905" s="116" t="s">
        <v>203</v>
      </c>
      <c r="M1905" s="116" t="s">
        <v>204</v>
      </c>
      <c r="N1905" s="116" t="s">
        <v>317</v>
      </c>
      <c r="O1905" s="116">
        <f t="shared" si="165"/>
        <v>2014</v>
      </c>
      <c r="P1905" s="116">
        <f t="shared" si="166"/>
        <v>4</v>
      </c>
    </row>
    <row r="1906" spans="1:16" ht="15" x14ac:dyDescent="0.2">
      <c r="A1906" s="121" t="s">
        <v>104</v>
      </c>
      <c r="B1906" s="120">
        <v>42224</v>
      </c>
      <c r="C1906" s="116" t="s">
        <v>399</v>
      </c>
      <c r="D1906" s="121" t="s">
        <v>1460</v>
      </c>
      <c r="E1906" s="121"/>
      <c r="F1906" s="122" t="s">
        <v>1461</v>
      </c>
      <c r="G1906" s="122" t="s">
        <v>1517</v>
      </c>
      <c r="H1906" s="116">
        <f t="shared" si="164"/>
        <v>1</v>
      </c>
      <c r="I1906" s="116"/>
      <c r="J1906" s="116"/>
      <c r="K1906" s="116"/>
      <c r="L1906" s="116"/>
      <c r="M1906" s="116"/>
      <c r="N1906" s="116" t="s">
        <v>200</v>
      </c>
      <c r="O1906" s="116">
        <f t="shared" si="165"/>
        <v>2015</v>
      </c>
      <c r="P1906" s="116">
        <f t="shared" si="166"/>
        <v>8</v>
      </c>
    </row>
    <row r="1907" spans="1:16" x14ac:dyDescent="0.2">
      <c r="A1907" s="116" t="str">
        <f t="shared" ref="A1907:A1933" si="168">IF(I1907="",TRIM(J1907),CONCATENATE(TRIM(J1907)," ",TRIM(I1907)))</f>
        <v>Tom Prins</v>
      </c>
      <c r="B1907" s="120">
        <v>41566</v>
      </c>
      <c r="C1907" s="116" t="s">
        <v>353</v>
      </c>
      <c r="D1907" s="116" t="s">
        <v>378</v>
      </c>
      <c r="E1907" s="116" t="s">
        <v>379</v>
      </c>
      <c r="F1907" s="116" t="s">
        <v>380</v>
      </c>
      <c r="G1907" s="116" t="s">
        <v>1421</v>
      </c>
      <c r="H1907" s="116">
        <f t="shared" si="164"/>
        <v>1</v>
      </c>
      <c r="I1907" s="116" t="s">
        <v>202</v>
      </c>
      <c r="J1907" s="116" t="s">
        <v>201</v>
      </c>
      <c r="K1907" s="116"/>
      <c r="L1907" s="116" t="s">
        <v>203</v>
      </c>
      <c r="M1907" s="116" t="s">
        <v>204</v>
      </c>
      <c r="N1907" s="116" t="s">
        <v>317</v>
      </c>
      <c r="O1907" s="116">
        <f t="shared" si="165"/>
        <v>2013</v>
      </c>
      <c r="P1907" s="116">
        <f t="shared" si="166"/>
        <v>10</v>
      </c>
    </row>
    <row r="1908" spans="1:16" x14ac:dyDescent="0.2">
      <c r="A1908" s="116" t="str">
        <f t="shared" si="168"/>
        <v>Tom Prins</v>
      </c>
      <c r="B1908" s="120">
        <v>41503</v>
      </c>
      <c r="C1908" s="116" t="s">
        <v>480</v>
      </c>
      <c r="D1908" s="116" t="s">
        <v>1422</v>
      </c>
      <c r="E1908" s="116"/>
      <c r="F1908" s="116" t="s">
        <v>313</v>
      </c>
      <c r="G1908" s="116" t="s">
        <v>1423</v>
      </c>
      <c r="H1908" s="116">
        <f t="shared" si="164"/>
        <v>1</v>
      </c>
      <c r="I1908" s="116" t="s">
        <v>202</v>
      </c>
      <c r="J1908" s="116" t="s">
        <v>201</v>
      </c>
      <c r="K1908" s="116"/>
      <c r="L1908" s="116"/>
      <c r="M1908" s="116"/>
      <c r="N1908" s="116" t="s">
        <v>317</v>
      </c>
      <c r="O1908" s="116">
        <f t="shared" si="165"/>
        <v>2013</v>
      </c>
      <c r="P1908" s="116">
        <f t="shared" si="166"/>
        <v>8</v>
      </c>
    </row>
    <row r="1909" spans="1:16" x14ac:dyDescent="0.2">
      <c r="A1909" s="116" t="str">
        <f t="shared" si="168"/>
        <v>Tom Prins</v>
      </c>
      <c r="B1909" s="120">
        <v>41769</v>
      </c>
      <c r="C1909" s="116" t="s">
        <v>350</v>
      </c>
      <c r="D1909" s="116" t="s">
        <v>1086</v>
      </c>
      <c r="E1909" s="116"/>
      <c r="F1909" s="116" t="s">
        <v>352</v>
      </c>
      <c r="G1909" s="116" t="s">
        <v>1424</v>
      </c>
      <c r="H1909" s="116">
        <f t="shared" si="164"/>
        <v>1</v>
      </c>
      <c r="I1909" s="116"/>
      <c r="J1909" s="116" t="s">
        <v>104</v>
      </c>
      <c r="K1909" s="116"/>
      <c r="L1909" s="116"/>
      <c r="M1909" s="116"/>
      <c r="N1909" s="116" t="s">
        <v>317</v>
      </c>
      <c r="O1909" s="116">
        <f t="shared" si="165"/>
        <v>2014</v>
      </c>
      <c r="P1909" s="116">
        <f t="shared" si="166"/>
        <v>5</v>
      </c>
    </row>
    <row r="1910" spans="1:16" x14ac:dyDescent="0.2">
      <c r="A1910" s="116" t="str">
        <f t="shared" si="168"/>
        <v>Tom Prins</v>
      </c>
      <c r="B1910" s="120">
        <v>41496</v>
      </c>
      <c r="C1910" s="116" t="s">
        <v>476</v>
      </c>
      <c r="D1910" s="116" t="s">
        <v>1394</v>
      </c>
      <c r="E1910" s="116"/>
      <c r="F1910" s="116" t="s">
        <v>313</v>
      </c>
      <c r="G1910" s="116" t="s">
        <v>1425</v>
      </c>
      <c r="H1910" s="116">
        <f t="shared" si="164"/>
        <v>1</v>
      </c>
      <c r="I1910" s="116" t="s">
        <v>202</v>
      </c>
      <c r="J1910" s="116" t="s">
        <v>201</v>
      </c>
      <c r="K1910" s="116"/>
      <c r="L1910" s="116"/>
      <c r="M1910" s="116"/>
      <c r="N1910" s="116" t="s">
        <v>317</v>
      </c>
      <c r="O1910" s="116">
        <f t="shared" si="165"/>
        <v>2013</v>
      </c>
      <c r="P1910" s="116">
        <f t="shared" si="166"/>
        <v>8</v>
      </c>
    </row>
    <row r="1911" spans="1:16" x14ac:dyDescent="0.2">
      <c r="A1911" s="116" t="str">
        <f t="shared" si="168"/>
        <v>Tom Prins</v>
      </c>
      <c r="B1911" s="120">
        <v>42154</v>
      </c>
      <c r="C1911" s="116" t="s">
        <v>439</v>
      </c>
      <c r="D1911" s="116" t="s">
        <v>898</v>
      </c>
      <c r="E1911" s="116" t="s">
        <v>733</v>
      </c>
      <c r="F1911" s="116" t="s">
        <v>734</v>
      </c>
      <c r="G1911" s="116" t="s">
        <v>1426</v>
      </c>
      <c r="H1911" s="116">
        <f t="shared" si="164"/>
        <v>1</v>
      </c>
      <c r="I1911" s="116" t="s">
        <v>202</v>
      </c>
      <c r="J1911" s="116" t="s">
        <v>201</v>
      </c>
      <c r="K1911" s="116" t="s">
        <v>1414</v>
      </c>
      <c r="L1911" s="116" t="s">
        <v>203</v>
      </c>
      <c r="M1911" s="116" t="s">
        <v>204</v>
      </c>
      <c r="N1911" s="116" t="s">
        <v>200</v>
      </c>
      <c r="O1911" s="116">
        <f t="shared" si="165"/>
        <v>2015</v>
      </c>
      <c r="P1911" s="116">
        <f t="shared" si="166"/>
        <v>5</v>
      </c>
    </row>
    <row r="1912" spans="1:16" x14ac:dyDescent="0.2">
      <c r="A1912" s="116" t="str">
        <f t="shared" si="168"/>
        <v>Tom Prins</v>
      </c>
      <c r="B1912" s="120">
        <v>42154</v>
      </c>
      <c r="C1912" s="116" t="s">
        <v>439</v>
      </c>
      <c r="D1912" s="116" t="s">
        <v>898</v>
      </c>
      <c r="E1912" s="116" t="s">
        <v>441</v>
      </c>
      <c r="F1912" s="116" t="s">
        <v>442</v>
      </c>
      <c r="G1912" s="116" t="s">
        <v>1426</v>
      </c>
      <c r="H1912" s="116">
        <f t="shared" si="164"/>
        <v>2</v>
      </c>
      <c r="I1912" s="116" t="s">
        <v>202</v>
      </c>
      <c r="J1912" s="116" t="s">
        <v>201</v>
      </c>
      <c r="K1912" s="116" t="s">
        <v>1414</v>
      </c>
      <c r="L1912" s="116" t="s">
        <v>203</v>
      </c>
      <c r="M1912" s="116" t="s">
        <v>204</v>
      </c>
      <c r="N1912" s="116" t="s">
        <v>200</v>
      </c>
      <c r="O1912" s="116">
        <f t="shared" si="165"/>
        <v>2015</v>
      </c>
      <c r="P1912" s="116">
        <f t="shared" si="166"/>
        <v>5</v>
      </c>
    </row>
    <row r="1913" spans="1:16" x14ac:dyDescent="0.2">
      <c r="A1913" s="116" t="str">
        <f t="shared" si="168"/>
        <v>Tom Prins</v>
      </c>
      <c r="B1913" s="120">
        <v>41482</v>
      </c>
      <c r="C1913" s="116" t="s">
        <v>399</v>
      </c>
      <c r="D1913" s="116" t="s">
        <v>397</v>
      </c>
      <c r="E1913" s="116" t="s">
        <v>363</v>
      </c>
      <c r="F1913" s="116" t="s">
        <v>363</v>
      </c>
      <c r="G1913" s="116" t="s">
        <v>1427</v>
      </c>
      <c r="H1913" s="116">
        <f t="shared" si="164"/>
        <v>1</v>
      </c>
      <c r="I1913" s="116" t="s">
        <v>202</v>
      </c>
      <c r="J1913" s="116" t="s">
        <v>201</v>
      </c>
      <c r="K1913" s="116">
        <v>5</v>
      </c>
      <c r="L1913" s="116" t="s">
        <v>203</v>
      </c>
      <c r="M1913" s="116" t="s">
        <v>204</v>
      </c>
      <c r="N1913" s="116" t="s">
        <v>317</v>
      </c>
      <c r="O1913" s="116">
        <f t="shared" si="165"/>
        <v>2013</v>
      </c>
      <c r="P1913" s="116">
        <f t="shared" si="166"/>
        <v>7</v>
      </c>
    </row>
    <row r="1914" spans="1:16" x14ac:dyDescent="0.2">
      <c r="A1914" s="116" t="str">
        <f t="shared" si="168"/>
        <v>Tom Prins</v>
      </c>
      <c r="B1914" s="120">
        <v>41503</v>
      </c>
      <c r="C1914" s="116" t="s">
        <v>480</v>
      </c>
      <c r="D1914" s="116" t="s">
        <v>481</v>
      </c>
      <c r="E1914" s="116"/>
      <c r="F1914" s="116" t="s">
        <v>363</v>
      </c>
      <c r="G1914" s="116" t="s">
        <v>1427</v>
      </c>
      <c r="H1914" s="116">
        <f t="shared" si="164"/>
        <v>2</v>
      </c>
      <c r="I1914" s="116" t="s">
        <v>202</v>
      </c>
      <c r="J1914" s="116" t="s">
        <v>201</v>
      </c>
      <c r="K1914" s="116"/>
      <c r="L1914" s="116"/>
      <c r="M1914" s="116"/>
      <c r="N1914" s="116" t="s">
        <v>317</v>
      </c>
      <c r="O1914" s="116">
        <f t="shared" si="165"/>
        <v>2013</v>
      </c>
      <c r="P1914" s="116">
        <f t="shared" si="166"/>
        <v>8</v>
      </c>
    </row>
    <row r="1915" spans="1:16" x14ac:dyDescent="0.2">
      <c r="A1915" s="116" t="str">
        <f t="shared" si="168"/>
        <v>Tom Prins</v>
      </c>
      <c r="B1915" s="120">
        <v>41566</v>
      </c>
      <c r="C1915" s="116" t="s">
        <v>353</v>
      </c>
      <c r="D1915" s="116" t="s">
        <v>354</v>
      </c>
      <c r="E1915" s="116" t="s">
        <v>418</v>
      </c>
      <c r="F1915" s="116" t="s">
        <v>419</v>
      </c>
      <c r="G1915" s="116" t="s">
        <v>1428</v>
      </c>
      <c r="H1915" s="116">
        <f t="shared" si="164"/>
        <v>1</v>
      </c>
      <c r="I1915" s="116" t="s">
        <v>202</v>
      </c>
      <c r="J1915" s="116" t="s">
        <v>201</v>
      </c>
      <c r="K1915" s="116"/>
      <c r="L1915" s="116" t="s">
        <v>203</v>
      </c>
      <c r="M1915" s="116" t="s">
        <v>204</v>
      </c>
      <c r="N1915" s="116" t="s">
        <v>317</v>
      </c>
      <c r="O1915" s="116">
        <f t="shared" si="165"/>
        <v>2013</v>
      </c>
      <c r="P1915" s="116">
        <f t="shared" si="166"/>
        <v>10</v>
      </c>
    </row>
    <row r="1916" spans="1:16" x14ac:dyDescent="0.2">
      <c r="A1916" s="116" t="str">
        <f t="shared" si="168"/>
        <v>Tom Prins</v>
      </c>
      <c r="B1916" s="120">
        <v>41566</v>
      </c>
      <c r="C1916" s="116" t="s">
        <v>353</v>
      </c>
      <c r="D1916" s="116" t="s">
        <v>354</v>
      </c>
      <c r="E1916" s="116" t="s">
        <v>355</v>
      </c>
      <c r="F1916" s="116" t="s">
        <v>356</v>
      </c>
      <c r="G1916" s="116" t="s">
        <v>1428</v>
      </c>
      <c r="H1916" s="116">
        <f t="shared" si="164"/>
        <v>2</v>
      </c>
      <c r="I1916" s="116" t="s">
        <v>202</v>
      </c>
      <c r="J1916" s="116" t="s">
        <v>201</v>
      </c>
      <c r="K1916" s="116"/>
      <c r="L1916" s="116" t="s">
        <v>203</v>
      </c>
      <c r="M1916" s="116" t="s">
        <v>204</v>
      </c>
      <c r="N1916" s="116" t="s">
        <v>317</v>
      </c>
      <c r="O1916" s="116">
        <f t="shared" si="165"/>
        <v>2013</v>
      </c>
      <c r="P1916" s="116">
        <f t="shared" si="166"/>
        <v>10</v>
      </c>
    </row>
    <row r="1917" spans="1:16" x14ac:dyDescent="0.2">
      <c r="A1917" s="116" t="str">
        <f t="shared" si="168"/>
        <v>Tom Prins</v>
      </c>
      <c r="B1917" s="120">
        <v>41566</v>
      </c>
      <c r="C1917" s="116" t="s">
        <v>353</v>
      </c>
      <c r="D1917" s="116" t="s">
        <v>354</v>
      </c>
      <c r="E1917" s="116" t="s">
        <v>379</v>
      </c>
      <c r="F1917" s="116" t="s">
        <v>380</v>
      </c>
      <c r="G1917" s="116" t="s">
        <v>1428</v>
      </c>
      <c r="H1917" s="116">
        <f t="shared" si="164"/>
        <v>3</v>
      </c>
      <c r="I1917" s="116" t="s">
        <v>202</v>
      </c>
      <c r="J1917" s="116" t="s">
        <v>201</v>
      </c>
      <c r="K1917" s="116"/>
      <c r="L1917" s="116" t="s">
        <v>203</v>
      </c>
      <c r="M1917" s="116" t="s">
        <v>204</v>
      </c>
      <c r="N1917" s="116" t="s">
        <v>317</v>
      </c>
      <c r="O1917" s="116">
        <f t="shared" si="165"/>
        <v>2013</v>
      </c>
      <c r="P1917" s="116">
        <f t="shared" si="166"/>
        <v>10</v>
      </c>
    </row>
    <row r="1918" spans="1:16" x14ac:dyDescent="0.2">
      <c r="A1918" s="116" t="str">
        <f t="shared" si="168"/>
        <v>Tom Prins</v>
      </c>
      <c r="B1918" s="120">
        <v>41692</v>
      </c>
      <c r="C1918" s="116" t="s">
        <v>340</v>
      </c>
      <c r="D1918" s="116" t="s">
        <v>341</v>
      </c>
      <c r="E1918" s="116" t="s">
        <v>342</v>
      </c>
      <c r="F1918" s="116" t="s">
        <v>343</v>
      </c>
      <c r="G1918" s="116" t="s">
        <v>1428</v>
      </c>
      <c r="H1918" s="116">
        <f t="shared" si="164"/>
        <v>4</v>
      </c>
      <c r="I1918" s="116" t="s">
        <v>202</v>
      </c>
      <c r="J1918" s="116" t="s">
        <v>201</v>
      </c>
      <c r="K1918" s="116">
        <v>5</v>
      </c>
      <c r="L1918" s="116" t="s">
        <v>203</v>
      </c>
      <c r="M1918" s="116" t="s">
        <v>204</v>
      </c>
      <c r="N1918" s="116" t="s">
        <v>317</v>
      </c>
      <c r="O1918" s="116">
        <f t="shared" si="165"/>
        <v>2014</v>
      </c>
      <c r="P1918" s="116">
        <f t="shared" si="166"/>
        <v>2</v>
      </c>
    </row>
    <row r="1919" spans="1:16" x14ac:dyDescent="0.2">
      <c r="A1919" s="116" t="str">
        <f t="shared" si="168"/>
        <v>Tom Prins</v>
      </c>
      <c r="B1919" s="117">
        <v>42259</v>
      </c>
      <c r="C1919" t="s">
        <v>520</v>
      </c>
      <c r="D1919" s="118" t="s">
        <v>1557</v>
      </c>
      <c r="E1919" s="118"/>
      <c r="F1919" s="118" t="s">
        <v>313</v>
      </c>
      <c r="G1919" s="118" t="s">
        <v>1598</v>
      </c>
      <c r="H1919" s="116">
        <f t="shared" si="164"/>
        <v>5</v>
      </c>
      <c r="I1919" s="118" t="s">
        <v>202</v>
      </c>
      <c r="J1919" s="118" t="s">
        <v>201</v>
      </c>
      <c r="K1919" s="118"/>
      <c r="L1919" s="118"/>
      <c r="M1919" s="118"/>
      <c r="N1919" s="118" t="s">
        <v>200</v>
      </c>
      <c r="O1919" s="116">
        <f t="shared" si="165"/>
        <v>2015</v>
      </c>
      <c r="P1919" s="116">
        <f t="shared" si="166"/>
        <v>9</v>
      </c>
    </row>
    <row r="1920" spans="1:16" x14ac:dyDescent="0.2">
      <c r="A1920" s="116" t="str">
        <f t="shared" si="168"/>
        <v>Tom Prins</v>
      </c>
      <c r="B1920" s="117">
        <v>42588</v>
      </c>
      <c r="C1920" t="s">
        <v>687</v>
      </c>
      <c r="D1920" s="140" t="s">
        <v>1806</v>
      </c>
      <c r="E1920" s="140"/>
      <c r="F1920" s="143" t="s">
        <v>1461</v>
      </c>
      <c r="G1920" s="140" t="s">
        <v>1940</v>
      </c>
      <c r="H1920" s="116">
        <f t="shared" si="164"/>
        <v>6</v>
      </c>
      <c r="I1920" s="140" t="s">
        <v>202</v>
      </c>
      <c r="J1920" s="140" t="s">
        <v>201</v>
      </c>
      <c r="K1920" s="140"/>
      <c r="L1920" s="140"/>
      <c r="M1920" s="140"/>
      <c r="N1920" s="140" t="s">
        <v>200</v>
      </c>
      <c r="O1920" s="116">
        <f t="shared" si="165"/>
        <v>2016</v>
      </c>
      <c r="P1920" s="116">
        <f t="shared" si="166"/>
        <v>8</v>
      </c>
    </row>
    <row r="1921" spans="1:16" x14ac:dyDescent="0.2">
      <c r="A1921" s="116" t="str">
        <f t="shared" si="168"/>
        <v>Tony Kay</v>
      </c>
      <c r="B1921" s="117">
        <v>42476</v>
      </c>
      <c r="C1921" t="s">
        <v>1749</v>
      </c>
      <c r="D1921" t="s">
        <v>1765</v>
      </c>
      <c r="F1921" t="s">
        <v>343</v>
      </c>
      <c r="G1921" t="s">
        <v>1795</v>
      </c>
      <c r="H1921" s="116">
        <f t="shared" si="164"/>
        <v>1</v>
      </c>
      <c r="I1921" t="s">
        <v>159</v>
      </c>
      <c r="J1921" t="s">
        <v>224</v>
      </c>
      <c r="N1921" t="s">
        <v>200</v>
      </c>
      <c r="O1921" s="116">
        <f t="shared" si="165"/>
        <v>2016</v>
      </c>
      <c r="P1921" s="116">
        <f t="shared" si="166"/>
        <v>4</v>
      </c>
    </row>
    <row r="1922" spans="1:16" x14ac:dyDescent="0.2">
      <c r="A1922" s="116" t="str">
        <f t="shared" si="168"/>
        <v>Tony Kay</v>
      </c>
      <c r="B1922" s="120">
        <v>41972</v>
      </c>
      <c r="C1922" s="116" t="s">
        <v>336</v>
      </c>
      <c r="D1922" s="116" t="s">
        <v>636</v>
      </c>
      <c r="E1922" s="116" t="s">
        <v>338</v>
      </c>
      <c r="F1922" s="116" t="s">
        <v>313</v>
      </c>
      <c r="G1922" s="116" t="s">
        <v>1429</v>
      </c>
      <c r="H1922" s="116">
        <f t="shared" ref="H1922:H1933" si="169">IF(TRIM(G1922)=TRIM(G1921),H1921+1,1)</f>
        <v>1</v>
      </c>
      <c r="I1922" s="116" t="s">
        <v>159</v>
      </c>
      <c r="J1922" s="116" t="s">
        <v>224</v>
      </c>
      <c r="K1922" s="116">
        <v>2</v>
      </c>
      <c r="L1922" s="116"/>
      <c r="M1922" s="116"/>
      <c r="N1922" s="116" t="s">
        <v>317</v>
      </c>
      <c r="O1922" s="116">
        <f t="shared" ref="O1922:O1933" si="170">YEAR(B1922)</f>
        <v>2014</v>
      </c>
      <c r="P1922" s="116">
        <f t="shared" ref="P1922:P1933" si="171">MONTH(B1922)</f>
        <v>11</v>
      </c>
    </row>
    <row r="1923" spans="1:16" x14ac:dyDescent="0.2">
      <c r="A1923" s="116" t="str">
        <f t="shared" si="168"/>
        <v>Tony Kay</v>
      </c>
      <c r="B1923" s="120">
        <v>42154</v>
      </c>
      <c r="C1923" s="116" t="s">
        <v>439</v>
      </c>
      <c r="D1923" s="116" t="s">
        <v>752</v>
      </c>
      <c r="E1923" s="116" t="s">
        <v>441</v>
      </c>
      <c r="F1923" s="116" t="s">
        <v>442</v>
      </c>
      <c r="G1923" s="116" t="s">
        <v>1429</v>
      </c>
      <c r="H1923" s="116">
        <f t="shared" si="169"/>
        <v>2</v>
      </c>
      <c r="I1923" s="116" t="s">
        <v>159</v>
      </c>
      <c r="J1923" s="116" t="s">
        <v>224</v>
      </c>
      <c r="K1923" s="116">
        <v>3</v>
      </c>
      <c r="L1923" s="116"/>
      <c r="M1923" s="116"/>
      <c r="N1923" s="116" t="s">
        <v>200</v>
      </c>
      <c r="O1923" s="116">
        <f t="shared" si="170"/>
        <v>2015</v>
      </c>
      <c r="P1923" s="116">
        <f t="shared" si="171"/>
        <v>5</v>
      </c>
    </row>
    <row r="1924" spans="1:16" x14ac:dyDescent="0.2">
      <c r="A1924" s="116" t="str">
        <f t="shared" si="168"/>
        <v>Tony Kay</v>
      </c>
      <c r="B1924" s="120">
        <v>41972</v>
      </c>
      <c r="C1924" s="116" t="s">
        <v>336</v>
      </c>
      <c r="D1924" s="116" t="s">
        <v>321</v>
      </c>
      <c r="E1924" s="116" t="s">
        <v>338</v>
      </c>
      <c r="F1924" s="116" t="s">
        <v>313</v>
      </c>
      <c r="G1924" s="116" t="s">
        <v>1430</v>
      </c>
      <c r="H1924" s="116">
        <f t="shared" si="169"/>
        <v>1</v>
      </c>
      <c r="I1924" s="116" t="s">
        <v>159</v>
      </c>
      <c r="J1924" s="116" t="s">
        <v>224</v>
      </c>
      <c r="K1924" s="116">
        <v>2</v>
      </c>
      <c r="L1924" s="116"/>
      <c r="M1924" s="116"/>
      <c r="N1924" s="116" t="s">
        <v>317</v>
      </c>
      <c r="O1924" s="116">
        <f t="shared" si="170"/>
        <v>2014</v>
      </c>
      <c r="P1924" s="116">
        <f t="shared" si="171"/>
        <v>11</v>
      </c>
    </row>
    <row r="1925" spans="1:16" x14ac:dyDescent="0.2">
      <c r="A1925" s="116" t="str">
        <f t="shared" si="168"/>
        <v>Tony Kay</v>
      </c>
      <c r="B1925" s="120">
        <v>41825</v>
      </c>
      <c r="C1925" s="116" t="s">
        <v>320</v>
      </c>
      <c r="D1925" s="116" t="s">
        <v>321</v>
      </c>
      <c r="E1925" s="116" t="s">
        <v>312</v>
      </c>
      <c r="F1925" s="116" t="s">
        <v>313</v>
      </c>
      <c r="G1925" s="116" t="s">
        <v>1431</v>
      </c>
      <c r="H1925" s="116">
        <f t="shared" si="169"/>
        <v>1</v>
      </c>
      <c r="I1925" s="116" t="s">
        <v>159</v>
      </c>
      <c r="J1925" s="116" t="s">
        <v>224</v>
      </c>
      <c r="K1925" s="116">
        <v>2</v>
      </c>
      <c r="L1925" s="116"/>
      <c r="M1925" s="116"/>
      <c r="N1925" s="116" t="s">
        <v>317</v>
      </c>
      <c r="O1925" s="116">
        <f t="shared" si="170"/>
        <v>2014</v>
      </c>
      <c r="P1925" s="116">
        <f t="shared" si="171"/>
        <v>7</v>
      </c>
    </row>
    <row r="1926" spans="1:16" x14ac:dyDescent="0.2">
      <c r="A1926" s="116" t="str">
        <f t="shared" si="168"/>
        <v>Tony Kay</v>
      </c>
      <c r="B1926" s="117">
        <v>42476</v>
      </c>
      <c r="C1926" t="s">
        <v>1749</v>
      </c>
      <c r="D1926" t="s">
        <v>1750</v>
      </c>
      <c r="F1926" t="s">
        <v>343</v>
      </c>
      <c r="G1926" t="s">
        <v>1796</v>
      </c>
      <c r="H1926" s="116">
        <f t="shared" si="169"/>
        <v>1</v>
      </c>
      <c r="I1926" t="s">
        <v>159</v>
      </c>
      <c r="J1926" t="s">
        <v>224</v>
      </c>
      <c r="N1926" t="s">
        <v>200</v>
      </c>
      <c r="O1926" s="116">
        <f t="shared" si="170"/>
        <v>2016</v>
      </c>
      <c r="P1926" s="116">
        <f t="shared" si="171"/>
        <v>4</v>
      </c>
    </row>
    <row r="1927" spans="1:16" x14ac:dyDescent="0.2">
      <c r="A1927" s="116" t="str">
        <f t="shared" si="168"/>
        <v>Tony Kay</v>
      </c>
      <c r="B1927" s="120">
        <v>42154</v>
      </c>
      <c r="C1927" s="116" t="s">
        <v>439</v>
      </c>
      <c r="D1927" s="116" t="s">
        <v>440</v>
      </c>
      <c r="E1927" s="116" t="s">
        <v>733</v>
      </c>
      <c r="F1927" s="116" t="s">
        <v>734</v>
      </c>
      <c r="G1927" s="116" t="s">
        <v>1432</v>
      </c>
      <c r="H1927" s="116">
        <f t="shared" si="169"/>
        <v>1</v>
      </c>
      <c r="I1927" s="116" t="s">
        <v>159</v>
      </c>
      <c r="J1927" s="116" t="s">
        <v>224</v>
      </c>
      <c r="K1927" s="116">
        <v>3</v>
      </c>
      <c r="L1927" s="116"/>
      <c r="M1927" s="116"/>
      <c r="N1927" s="116" t="s">
        <v>200</v>
      </c>
      <c r="O1927" s="116">
        <f t="shared" si="170"/>
        <v>2015</v>
      </c>
      <c r="P1927" s="116">
        <f t="shared" si="171"/>
        <v>5</v>
      </c>
    </row>
    <row r="1928" spans="1:16" x14ac:dyDescent="0.2">
      <c r="A1928" s="116" t="str">
        <f t="shared" si="168"/>
        <v>Tony Kay</v>
      </c>
      <c r="B1928" s="120">
        <v>42154</v>
      </c>
      <c r="C1928" s="116" t="s">
        <v>439</v>
      </c>
      <c r="D1928" s="116" t="s">
        <v>752</v>
      </c>
      <c r="E1928" s="116" t="s">
        <v>733</v>
      </c>
      <c r="F1928" s="116" t="s">
        <v>734</v>
      </c>
      <c r="G1928" s="116" t="s">
        <v>1433</v>
      </c>
      <c r="H1928" s="116">
        <f t="shared" si="169"/>
        <v>1</v>
      </c>
      <c r="I1928" s="116" t="s">
        <v>159</v>
      </c>
      <c r="J1928" s="116" t="s">
        <v>224</v>
      </c>
      <c r="K1928" s="116">
        <v>3</v>
      </c>
      <c r="L1928" s="116"/>
      <c r="M1928" s="116"/>
      <c r="N1928" s="116" t="s">
        <v>200</v>
      </c>
      <c r="O1928" s="116">
        <f t="shared" si="170"/>
        <v>2015</v>
      </c>
      <c r="P1928" s="116">
        <f t="shared" si="171"/>
        <v>5</v>
      </c>
    </row>
    <row r="1929" spans="1:16" x14ac:dyDescent="0.2">
      <c r="A1929" s="116" t="str">
        <f t="shared" si="168"/>
        <v>Tony Kay</v>
      </c>
      <c r="B1929" s="120">
        <v>42154</v>
      </c>
      <c r="C1929" s="116" t="s">
        <v>439</v>
      </c>
      <c r="D1929" s="116" t="s">
        <v>752</v>
      </c>
      <c r="E1929" s="116" t="s">
        <v>441</v>
      </c>
      <c r="F1929" s="116" t="s">
        <v>442</v>
      </c>
      <c r="G1929" s="116" t="s">
        <v>1433</v>
      </c>
      <c r="H1929" s="116">
        <f t="shared" si="169"/>
        <v>2</v>
      </c>
      <c r="I1929" s="116" t="s">
        <v>159</v>
      </c>
      <c r="J1929" s="116" t="s">
        <v>224</v>
      </c>
      <c r="K1929" s="116">
        <v>3</v>
      </c>
      <c r="L1929" s="116"/>
      <c r="M1929" s="116"/>
      <c r="N1929" s="116" t="s">
        <v>200</v>
      </c>
      <c r="O1929" s="116">
        <f t="shared" si="170"/>
        <v>2015</v>
      </c>
      <c r="P1929" s="116">
        <f t="shared" si="171"/>
        <v>5</v>
      </c>
    </row>
    <row r="1930" spans="1:16" x14ac:dyDescent="0.2">
      <c r="A1930" s="116" t="str">
        <f t="shared" si="168"/>
        <v>Tony Kay</v>
      </c>
      <c r="B1930" s="117">
        <v>42469</v>
      </c>
      <c r="C1930" t="s">
        <v>1753</v>
      </c>
      <c r="D1930" t="s">
        <v>603</v>
      </c>
      <c r="F1930" t="s">
        <v>1461</v>
      </c>
      <c r="G1930" t="s">
        <v>1433</v>
      </c>
      <c r="H1930" s="116">
        <f t="shared" si="169"/>
        <v>3</v>
      </c>
      <c r="I1930" t="s">
        <v>159</v>
      </c>
      <c r="J1930" t="s">
        <v>224</v>
      </c>
      <c r="M1930" t="s">
        <v>1745</v>
      </c>
      <c r="N1930" t="s">
        <v>200</v>
      </c>
      <c r="O1930" s="116">
        <f t="shared" si="170"/>
        <v>2016</v>
      </c>
      <c r="P1930" s="116">
        <f t="shared" si="171"/>
        <v>4</v>
      </c>
    </row>
    <row r="1931" spans="1:16" x14ac:dyDescent="0.2">
      <c r="A1931" s="116" t="str">
        <f t="shared" si="168"/>
        <v>Tony Kay</v>
      </c>
      <c r="B1931" s="120">
        <v>42154</v>
      </c>
      <c r="C1931" s="116" t="s">
        <v>439</v>
      </c>
      <c r="D1931" s="116" t="s">
        <v>898</v>
      </c>
      <c r="E1931" s="116" t="s">
        <v>733</v>
      </c>
      <c r="F1931" s="116" t="s">
        <v>734</v>
      </c>
      <c r="G1931" s="116" t="s">
        <v>1434</v>
      </c>
      <c r="H1931" s="116">
        <f t="shared" si="169"/>
        <v>1</v>
      </c>
      <c r="I1931" s="116" t="s">
        <v>159</v>
      </c>
      <c r="J1931" s="116" t="s">
        <v>224</v>
      </c>
      <c r="K1931" s="116">
        <v>3</v>
      </c>
      <c r="L1931" s="116"/>
      <c r="M1931" s="116"/>
      <c r="N1931" s="116" t="s">
        <v>200</v>
      </c>
      <c r="O1931" s="116">
        <f t="shared" si="170"/>
        <v>2015</v>
      </c>
      <c r="P1931" s="116">
        <f t="shared" si="171"/>
        <v>5</v>
      </c>
    </row>
    <row r="1932" spans="1:16" x14ac:dyDescent="0.2">
      <c r="A1932" s="116" t="str">
        <f t="shared" si="168"/>
        <v>Tony Kay</v>
      </c>
      <c r="B1932" s="120">
        <v>42154</v>
      </c>
      <c r="C1932" s="116" t="s">
        <v>439</v>
      </c>
      <c r="D1932" s="116" t="s">
        <v>898</v>
      </c>
      <c r="E1932" s="116" t="s">
        <v>441</v>
      </c>
      <c r="F1932" s="116" t="s">
        <v>442</v>
      </c>
      <c r="G1932" s="116" t="s">
        <v>1434</v>
      </c>
      <c r="H1932" s="116">
        <f t="shared" si="169"/>
        <v>2</v>
      </c>
      <c r="I1932" s="116" t="s">
        <v>159</v>
      </c>
      <c r="J1932" s="116" t="s">
        <v>224</v>
      </c>
      <c r="K1932" s="116">
        <v>3</v>
      </c>
      <c r="L1932" s="116"/>
      <c r="M1932" s="116"/>
      <c r="N1932" s="116" t="s">
        <v>200</v>
      </c>
      <c r="O1932" s="116">
        <f t="shared" si="170"/>
        <v>2015</v>
      </c>
      <c r="P1932" s="116">
        <f t="shared" si="171"/>
        <v>5</v>
      </c>
    </row>
    <row r="1933" spans="1:16" x14ac:dyDescent="0.2">
      <c r="A1933" s="116" t="str">
        <f t="shared" si="168"/>
        <v>Tony Kay</v>
      </c>
      <c r="B1933" s="117">
        <v>42476</v>
      </c>
      <c r="C1933" t="s">
        <v>1749</v>
      </c>
      <c r="D1933" t="s">
        <v>1750</v>
      </c>
      <c r="F1933" t="s">
        <v>343</v>
      </c>
      <c r="G1933" t="s">
        <v>1434</v>
      </c>
      <c r="H1933" s="116">
        <f t="shared" si="169"/>
        <v>3</v>
      </c>
      <c r="I1933" t="s">
        <v>159</v>
      </c>
      <c r="J1933" t="s">
        <v>224</v>
      </c>
      <c r="N1933" t="s">
        <v>200</v>
      </c>
      <c r="O1933" s="116">
        <f t="shared" si="170"/>
        <v>2016</v>
      </c>
      <c r="P1933" s="116">
        <f t="shared" si="171"/>
        <v>4</v>
      </c>
    </row>
  </sheetData>
  <conditionalFormatting sqref="A2:P1933">
    <cfRule type="expression" dxfId="0" priority="1">
      <formula>$H2&gt;3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1"/>
  <sheetViews>
    <sheetView workbookViewId="0"/>
  </sheetViews>
  <sheetFormatPr defaultRowHeight="12.75" x14ac:dyDescent="0.2"/>
  <cols>
    <col min="1" max="1" width="10.140625" bestFit="1" customWidth="1"/>
    <col min="2" max="2" width="18.140625" bestFit="1" customWidth="1"/>
    <col min="3" max="3" width="48.85546875" customWidth="1"/>
    <col min="4" max="4" width="13.7109375" bestFit="1" customWidth="1"/>
    <col min="5" max="5" width="57.7109375" customWidth="1"/>
    <col min="6" max="6" width="36.140625" customWidth="1"/>
    <col min="7" max="7" width="10.140625" bestFit="1" customWidth="1"/>
  </cols>
  <sheetData>
    <row r="1" spans="1:7" x14ac:dyDescent="0.2">
      <c r="A1" s="113" t="s">
        <v>23</v>
      </c>
      <c r="B1" s="113" t="s">
        <v>17</v>
      </c>
      <c r="C1" s="113" t="s">
        <v>138</v>
      </c>
      <c r="D1" s="113" t="s">
        <v>301</v>
      </c>
      <c r="E1" s="113" t="s">
        <v>302</v>
      </c>
      <c r="F1" s="113" t="s">
        <v>136</v>
      </c>
      <c r="G1" s="113" t="s">
        <v>303</v>
      </c>
    </row>
    <row r="2" spans="1:7" x14ac:dyDescent="0.2">
      <c r="A2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3" spans="1:7" x14ac:dyDescent="0.2">
      <c r="A3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4" spans="1:7" x14ac:dyDescent="0.2">
      <c r="A4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5" spans="1:7" x14ac:dyDescent="0.2">
      <c r="A5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6" spans="1:7" x14ac:dyDescent="0.2">
      <c r="A6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7" spans="1:7" x14ac:dyDescent="0.2">
      <c r="A7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8" spans="1:7" x14ac:dyDescent="0.2">
      <c r="A8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9" spans="1:7" x14ac:dyDescent="0.2">
      <c r="A9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10" spans="1:7" x14ac:dyDescent="0.2">
      <c r="A10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1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1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1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1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1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1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11" spans="1:7" x14ac:dyDescent="0.2">
      <c r="A11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1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1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1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1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1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1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12" spans="1:7" x14ac:dyDescent="0.2">
      <c r="A12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1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1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1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1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1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1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13" spans="1:7" x14ac:dyDescent="0.2">
      <c r="A13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1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1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1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1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1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1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14" spans="1:7" x14ac:dyDescent="0.2">
      <c r="A14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1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1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1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1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1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1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15" spans="1:7" x14ac:dyDescent="0.2">
      <c r="A15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1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1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1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1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1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1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16" spans="1:7" x14ac:dyDescent="0.2">
      <c r="A16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1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1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1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1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1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1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17" spans="1:7" x14ac:dyDescent="0.2">
      <c r="A17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1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1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1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1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1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1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18" spans="1:7" x14ac:dyDescent="0.2">
      <c r="A18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1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1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1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1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1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1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19" spans="1:7" x14ac:dyDescent="0.2">
      <c r="A19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1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1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1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1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1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1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20" spans="1:7" x14ac:dyDescent="0.2">
      <c r="A20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2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2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2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2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2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2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21" spans="1:7" x14ac:dyDescent="0.2">
      <c r="A21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2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2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2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2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2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2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22" spans="1:7" x14ac:dyDescent="0.2">
      <c r="A22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2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2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2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2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2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2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23" spans="1:7" x14ac:dyDescent="0.2">
      <c r="A23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2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2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2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2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2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2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24" spans="1:7" x14ac:dyDescent="0.2">
      <c r="A24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2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2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2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2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2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2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25" spans="1:7" x14ac:dyDescent="0.2">
      <c r="A25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2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2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2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2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2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2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26" spans="1:7" x14ac:dyDescent="0.2">
      <c r="A26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2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2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2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2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2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2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27" spans="1:7" x14ac:dyDescent="0.2">
      <c r="A27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2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2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2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2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2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2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28" spans="1:7" x14ac:dyDescent="0.2">
      <c r="A28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2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2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2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2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2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2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29" spans="1:7" x14ac:dyDescent="0.2">
      <c r="A29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2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2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2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2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2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2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30" spans="1:7" x14ac:dyDescent="0.2">
      <c r="A30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3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3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3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3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3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3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31" spans="1:7" x14ac:dyDescent="0.2">
      <c r="A31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3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3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3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3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3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3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32" spans="1:7" x14ac:dyDescent="0.2">
      <c r="A32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3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3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3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3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3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3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33" spans="1:7" x14ac:dyDescent="0.2">
      <c r="A33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3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3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3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3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3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3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34" spans="1:7" x14ac:dyDescent="0.2">
      <c r="A34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3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3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3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3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3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3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35" spans="1:7" x14ac:dyDescent="0.2">
      <c r="A35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3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3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3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3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3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3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36" spans="1:7" x14ac:dyDescent="0.2">
      <c r="A36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3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3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3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3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3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3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37" spans="1:7" x14ac:dyDescent="0.2">
      <c r="A37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3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3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3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3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3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3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38" spans="1:7" x14ac:dyDescent="0.2">
      <c r="A38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3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3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3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3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3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3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39" spans="1:7" x14ac:dyDescent="0.2">
      <c r="A39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3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3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3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3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3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3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40" spans="1:7" x14ac:dyDescent="0.2">
      <c r="A40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4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4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4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4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4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4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41" spans="1:7" x14ac:dyDescent="0.2">
      <c r="A41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4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4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4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4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4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4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42" spans="1:7" x14ac:dyDescent="0.2">
      <c r="A42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4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4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4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4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4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4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43" spans="1:7" x14ac:dyDescent="0.2">
      <c r="A43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4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4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4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4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4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4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44" spans="1:7" x14ac:dyDescent="0.2">
      <c r="A44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4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4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4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4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4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4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45" spans="1:7" x14ac:dyDescent="0.2">
      <c r="A45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4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4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4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4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4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4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46" spans="1:7" x14ac:dyDescent="0.2">
      <c r="A46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4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4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4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4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4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4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47" spans="1:7" x14ac:dyDescent="0.2">
      <c r="A47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4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4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4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4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4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4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48" spans="1:7" x14ac:dyDescent="0.2">
      <c r="A48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4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4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4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4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4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4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49" spans="1:7" x14ac:dyDescent="0.2">
      <c r="A49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4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4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4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4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4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4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50" spans="1:7" x14ac:dyDescent="0.2">
      <c r="A50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5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5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5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5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5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5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51" spans="1:7" x14ac:dyDescent="0.2">
      <c r="A51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5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5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5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5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5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5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52" spans="1:7" x14ac:dyDescent="0.2">
      <c r="A52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5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5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5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5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5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5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53" spans="1:7" x14ac:dyDescent="0.2">
      <c r="A53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5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5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5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5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5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5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54" spans="1:7" x14ac:dyDescent="0.2">
      <c r="A54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5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5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5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5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5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5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55" spans="1:7" x14ac:dyDescent="0.2">
      <c r="A55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5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5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5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5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5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5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56" spans="1:7" x14ac:dyDescent="0.2">
      <c r="A56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5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5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5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5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5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5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57" spans="1:7" x14ac:dyDescent="0.2">
      <c r="A57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5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5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5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5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5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5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58" spans="1:7" x14ac:dyDescent="0.2">
      <c r="A58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5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5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5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5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5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5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59" spans="1:7" x14ac:dyDescent="0.2">
      <c r="A59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5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5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5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5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5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5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60" spans="1:7" x14ac:dyDescent="0.2">
      <c r="A60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6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6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6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6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6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6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61" spans="1:7" x14ac:dyDescent="0.2">
      <c r="A61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6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6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6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6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6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6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62" spans="1:7" x14ac:dyDescent="0.2">
      <c r="A62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6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6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6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6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6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6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63" spans="1:7" x14ac:dyDescent="0.2">
      <c r="A63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6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6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6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6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6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6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64" spans="1:7" x14ac:dyDescent="0.2">
      <c r="A64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6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6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6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6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6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6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65" spans="1:7" x14ac:dyDescent="0.2">
      <c r="A65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6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6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6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6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6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6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66" spans="1:7" x14ac:dyDescent="0.2">
      <c r="A66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6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6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6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6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6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6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67" spans="1:7" x14ac:dyDescent="0.2">
      <c r="A67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6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6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6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6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6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6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68" spans="1:7" x14ac:dyDescent="0.2">
      <c r="A68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6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6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6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6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6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6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69" spans="1:7" x14ac:dyDescent="0.2">
      <c r="A69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6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6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6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6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6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6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70" spans="1:7" x14ac:dyDescent="0.2">
      <c r="A70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7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7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7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7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7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7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71" spans="1:7" x14ac:dyDescent="0.2">
      <c r="A71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7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7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7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7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7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7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72" spans="1:7" x14ac:dyDescent="0.2">
      <c r="A72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7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7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7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7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7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7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73" spans="1:7" x14ac:dyDescent="0.2">
      <c r="A73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7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7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7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7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7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7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74" spans="1:7" x14ac:dyDescent="0.2">
      <c r="A74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7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7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7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7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7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7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75" spans="1:7" x14ac:dyDescent="0.2">
      <c r="A75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7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7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7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7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7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7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76" spans="1:7" x14ac:dyDescent="0.2">
      <c r="A76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7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7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7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7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7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7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77" spans="1:7" x14ac:dyDescent="0.2">
      <c r="A77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7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7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7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7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7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7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78" spans="1:7" x14ac:dyDescent="0.2">
      <c r="A78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7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7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7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7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7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7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79" spans="1:7" x14ac:dyDescent="0.2">
      <c r="A79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7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7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7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7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7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7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80" spans="1:7" x14ac:dyDescent="0.2">
      <c r="A80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8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8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8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8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8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8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81" spans="1:7" x14ac:dyDescent="0.2">
      <c r="A81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8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8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8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8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8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8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82" spans="1:7" x14ac:dyDescent="0.2">
      <c r="A82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8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8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8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8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8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8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83" spans="1:7" x14ac:dyDescent="0.2">
      <c r="A83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8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8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8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8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8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8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84" spans="1:7" x14ac:dyDescent="0.2">
      <c r="A84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8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8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8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8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8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8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85" spans="1:7" x14ac:dyDescent="0.2">
      <c r="A85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8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8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8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8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8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8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86" spans="1:7" x14ac:dyDescent="0.2">
      <c r="A86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8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8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8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8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8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8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87" spans="1:7" x14ac:dyDescent="0.2">
      <c r="A87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8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8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8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8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8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8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88" spans="1:7" x14ac:dyDescent="0.2">
      <c r="A88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8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8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8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8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8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8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89" spans="1:7" x14ac:dyDescent="0.2">
      <c r="A89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8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8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8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8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8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8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90" spans="1:7" x14ac:dyDescent="0.2">
      <c r="A90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9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9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9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9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9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9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91" spans="1:7" x14ac:dyDescent="0.2">
      <c r="A91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9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9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9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9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9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9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92" spans="1:7" x14ac:dyDescent="0.2">
      <c r="A92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9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9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9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9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9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9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93" spans="1:7" x14ac:dyDescent="0.2">
      <c r="A93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9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9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9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9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9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9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94" spans="1:7" x14ac:dyDescent="0.2">
      <c r="A94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9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9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9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9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9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9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95" spans="1:7" x14ac:dyDescent="0.2">
      <c r="A95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9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9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9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9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9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9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96" spans="1:7" x14ac:dyDescent="0.2">
      <c r="A96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9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9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9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9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9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9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97" spans="1:7" x14ac:dyDescent="0.2">
      <c r="A97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9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9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9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9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9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9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98" spans="1:7" x14ac:dyDescent="0.2">
      <c r="A98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9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9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9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9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9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9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99" spans="1:7" x14ac:dyDescent="0.2">
      <c r="A99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9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9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9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9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9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9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100" spans="1:7" x14ac:dyDescent="0.2">
      <c r="A100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10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10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10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10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10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10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101" spans="1:7" x14ac:dyDescent="0.2">
      <c r="A101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10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10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10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10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10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10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102" spans="1:7" x14ac:dyDescent="0.2">
      <c r="A102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10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10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10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10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10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10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103" spans="1:7" x14ac:dyDescent="0.2">
      <c r="A103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10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10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10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10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10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10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104" spans="1:7" x14ac:dyDescent="0.2">
      <c r="A104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10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10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10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10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10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10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105" spans="1:7" x14ac:dyDescent="0.2">
      <c r="A105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10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10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10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10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10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10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106" spans="1:7" x14ac:dyDescent="0.2">
      <c r="A106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10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10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10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10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10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10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107" spans="1:7" x14ac:dyDescent="0.2">
      <c r="A107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10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10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10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10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10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10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108" spans="1:7" x14ac:dyDescent="0.2">
      <c r="A108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10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10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10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10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10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10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109" spans="1:7" x14ac:dyDescent="0.2">
      <c r="A109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10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10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10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10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10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10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110" spans="1:7" x14ac:dyDescent="0.2">
      <c r="A110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11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11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11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11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11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11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111" spans="1:7" x14ac:dyDescent="0.2">
      <c r="A111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11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11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11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11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11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11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112" spans="1:7" x14ac:dyDescent="0.2">
      <c r="A112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11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11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11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11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11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11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113" spans="1:7" x14ac:dyDescent="0.2">
      <c r="A113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11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11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11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11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11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11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114" spans="1:7" x14ac:dyDescent="0.2">
      <c r="A114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11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11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11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11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11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11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115" spans="1:7" x14ac:dyDescent="0.2">
      <c r="A115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11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11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11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11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11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11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116" spans="1:7" x14ac:dyDescent="0.2">
      <c r="A116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11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11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11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11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11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11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117" spans="1:7" x14ac:dyDescent="0.2">
      <c r="A117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11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11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11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11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11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11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118" spans="1:7" x14ac:dyDescent="0.2">
      <c r="A118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11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11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11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11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11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11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119" spans="1:7" x14ac:dyDescent="0.2">
      <c r="A119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11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11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11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11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11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11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120" spans="1:7" x14ac:dyDescent="0.2">
      <c r="A120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12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12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12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12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12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12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121" spans="1:7" x14ac:dyDescent="0.2">
      <c r="A121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12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12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12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12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12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12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122" spans="1:7" x14ac:dyDescent="0.2">
      <c r="A122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12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12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12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12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12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12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123" spans="1:7" x14ac:dyDescent="0.2">
      <c r="A123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12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12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12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12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12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12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124" spans="1:7" x14ac:dyDescent="0.2">
      <c r="A124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12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12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12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12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12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12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125" spans="1:7" x14ac:dyDescent="0.2">
      <c r="A125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12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12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12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12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12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12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126" spans="1:7" x14ac:dyDescent="0.2">
      <c r="A126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12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12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12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12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12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12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127" spans="1:7" x14ac:dyDescent="0.2">
      <c r="A127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12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12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12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12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12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12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128" spans="1:7" x14ac:dyDescent="0.2">
      <c r="A128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12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12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12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12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12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12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129" spans="1:7" x14ac:dyDescent="0.2">
      <c r="A129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12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12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12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12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12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12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130" spans="1:7" x14ac:dyDescent="0.2">
      <c r="A130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13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13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13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13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13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13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131" spans="1:7" x14ac:dyDescent="0.2">
      <c r="A131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13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13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13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13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13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13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132" spans="1:7" x14ac:dyDescent="0.2">
      <c r="A132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13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13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13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13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13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13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133" spans="1:7" x14ac:dyDescent="0.2">
      <c r="A133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13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13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13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13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13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13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134" spans="1:7" x14ac:dyDescent="0.2">
      <c r="A134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13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13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13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13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13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13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135" spans="1:7" x14ac:dyDescent="0.2">
      <c r="A135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13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13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13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13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13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13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136" spans="1:7" x14ac:dyDescent="0.2">
      <c r="A136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13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13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13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13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13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13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137" spans="1:7" x14ac:dyDescent="0.2">
      <c r="A137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13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13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13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13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13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13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138" spans="1:7" x14ac:dyDescent="0.2">
      <c r="A138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13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13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13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13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13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13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139" spans="1:7" x14ac:dyDescent="0.2">
      <c r="A139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13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13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13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13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13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13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140" spans="1:7" x14ac:dyDescent="0.2">
      <c r="A140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14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14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14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14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14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14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141" spans="1:7" x14ac:dyDescent="0.2">
      <c r="A141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14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14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14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14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14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14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142" spans="1:7" x14ac:dyDescent="0.2">
      <c r="A142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14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14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14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14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14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14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143" spans="1:7" x14ac:dyDescent="0.2">
      <c r="A143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14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14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14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14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14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14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144" spans="1:7" x14ac:dyDescent="0.2">
      <c r="A144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14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14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14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14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14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14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145" spans="1:7" x14ac:dyDescent="0.2">
      <c r="A145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14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14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14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14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14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14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146" spans="1:7" x14ac:dyDescent="0.2">
      <c r="A146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14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14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14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14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14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14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147" spans="1:7" x14ac:dyDescent="0.2">
      <c r="A147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14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14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14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14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14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14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148" spans="1:7" x14ac:dyDescent="0.2">
      <c r="A148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14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14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14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14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14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14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149" spans="1:7" x14ac:dyDescent="0.2">
      <c r="A149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14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14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14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14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14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14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150" spans="1:7" x14ac:dyDescent="0.2">
      <c r="A150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15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15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15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15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15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15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151" spans="1:7" x14ac:dyDescent="0.2">
      <c r="A151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15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15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15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15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15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15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152" spans="1:7" x14ac:dyDescent="0.2">
      <c r="A152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15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15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15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15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15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15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153" spans="1:7" x14ac:dyDescent="0.2">
      <c r="A153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15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15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15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15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15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15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154" spans="1:7" x14ac:dyDescent="0.2">
      <c r="A154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15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15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15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15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15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15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155" spans="1:7" x14ac:dyDescent="0.2">
      <c r="A155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15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15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15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15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15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15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156" spans="1:7" x14ac:dyDescent="0.2">
      <c r="A156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15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15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15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15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15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15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157" spans="1:7" x14ac:dyDescent="0.2">
      <c r="A157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15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15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15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15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15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15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158" spans="1:7" x14ac:dyDescent="0.2">
      <c r="A158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15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15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15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15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15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15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159" spans="1:7" x14ac:dyDescent="0.2">
      <c r="A159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15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15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15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15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15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15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160" spans="1:7" x14ac:dyDescent="0.2">
      <c r="A160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16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16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16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16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16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16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161" spans="1:7" x14ac:dyDescent="0.2">
      <c r="A161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16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16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16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16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16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16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162" spans="1:7" x14ac:dyDescent="0.2">
      <c r="A162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16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16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16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16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16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16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163" spans="1:7" x14ac:dyDescent="0.2">
      <c r="A163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16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16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16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16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16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16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164" spans="1:7" x14ac:dyDescent="0.2">
      <c r="A164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16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16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16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16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16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16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165" spans="1:7" x14ac:dyDescent="0.2">
      <c r="A165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16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16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16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16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16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16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166" spans="1:7" x14ac:dyDescent="0.2">
      <c r="A166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16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16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16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16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16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16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167" spans="1:7" x14ac:dyDescent="0.2">
      <c r="A167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16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16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16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16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16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16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168" spans="1:7" x14ac:dyDescent="0.2">
      <c r="A168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16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16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16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16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16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16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169" spans="1:7" x14ac:dyDescent="0.2">
      <c r="A169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16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16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16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16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16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16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170" spans="1:7" x14ac:dyDescent="0.2">
      <c r="A170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17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17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17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17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17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17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171" spans="1:7" x14ac:dyDescent="0.2">
      <c r="A171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17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17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17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17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17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17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172" spans="1:7" x14ac:dyDescent="0.2">
      <c r="A172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17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17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17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17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17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17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173" spans="1:7" x14ac:dyDescent="0.2">
      <c r="A173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17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17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17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17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17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17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174" spans="1:7" x14ac:dyDescent="0.2">
      <c r="A174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17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17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17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17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17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17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175" spans="1:7" x14ac:dyDescent="0.2">
      <c r="A175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17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17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17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17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17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17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176" spans="1:7" x14ac:dyDescent="0.2">
      <c r="A176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17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17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17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17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17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17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177" spans="1:7" x14ac:dyDescent="0.2">
      <c r="A177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17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17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17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17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17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17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178" spans="1:7" x14ac:dyDescent="0.2">
      <c r="A178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17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17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17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17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17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17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179" spans="1:7" x14ac:dyDescent="0.2">
      <c r="A179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17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17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17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17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17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17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180" spans="1:7" x14ac:dyDescent="0.2">
      <c r="A180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18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18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18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18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18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18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181" spans="1:7" x14ac:dyDescent="0.2">
      <c r="A181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18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18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18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18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18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18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182" spans="1:7" x14ac:dyDescent="0.2">
      <c r="A182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18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18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18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18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18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18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183" spans="1:7" x14ac:dyDescent="0.2">
      <c r="A183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18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18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18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18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18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18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184" spans="1:7" x14ac:dyDescent="0.2">
      <c r="A184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18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18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18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18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18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18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185" spans="1:7" x14ac:dyDescent="0.2">
      <c r="A185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18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18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18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18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18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18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186" spans="1:7" x14ac:dyDescent="0.2">
      <c r="A186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18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18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18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18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18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18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187" spans="1:7" x14ac:dyDescent="0.2">
      <c r="A187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18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18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18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18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18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18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188" spans="1:7" x14ac:dyDescent="0.2">
      <c r="A188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18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18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18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18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18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18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189" spans="1:7" x14ac:dyDescent="0.2">
      <c r="A189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18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18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18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18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18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18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190" spans="1:7" x14ac:dyDescent="0.2">
      <c r="A190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19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19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19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19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19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19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191" spans="1:7" x14ac:dyDescent="0.2">
      <c r="A191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19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19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19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19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19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19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192" spans="1:7" x14ac:dyDescent="0.2">
      <c r="A192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19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19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19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19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19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19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193" spans="1:7" x14ac:dyDescent="0.2">
      <c r="A193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19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19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19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19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19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19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194" spans="1:7" x14ac:dyDescent="0.2">
      <c r="A194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19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19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19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19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19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19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195" spans="1:7" x14ac:dyDescent="0.2">
      <c r="A195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19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19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19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19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19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19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196" spans="1:7" x14ac:dyDescent="0.2">
      <c r="A196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19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19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19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19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19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19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197" spans="1:7" x14ac:dyDescent="0.2">
      <c r="A197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19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19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19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19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19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19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198" spans="1:7" x14ac:dyDescent="0.2">
      <c r="A198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19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19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19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19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19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19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199" spans="1:7" x14ac:dyDescent="0.2">
      <c r="A199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19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19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19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19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19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19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200" spans="1:7" x14ac:dyDescent="0.2">
      <c r="A200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20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20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20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20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20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20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201" spans="1:7" x14ac:dyDescent="0.2">
      <c r="A201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20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20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20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20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20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20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202" spans="1:7" x14ac:dyDescent="0.2">
      <c r="A202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20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20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20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20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20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20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203" spans="1:7" x14ac:dyDescent="0.2">
      <c r="A203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20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20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20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20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20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20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204" spans="1:7" x14ac:dyDescent="0.2">
      <c r="A204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20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20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20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20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20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20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205" spans="1:7" x14ac:dyDescent="0.2">
      <c r="A205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20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20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20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20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20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20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206" spans="1:7" x14ac:dyDescent="0.2">
      <c r="A206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20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20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20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20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20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20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207" spans="1:7" x14ac:dyDescent="0.2">
      <c r="A207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20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20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20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20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20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20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208" spans="1:7" x14ac:dyDescent="0.2">
      <c r="A208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20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20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20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20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20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20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209" spans="1:7" x14ac:dyDescent="0.2">
      <c r="A209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20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20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20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20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20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20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210" spans="1:7" x14ac:dyDescent="0.2">
      <c r="A210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21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21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21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21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21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21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211" spans="1:7" x14ac:dyDescent="0.2">
      <c r="A211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21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21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21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21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21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21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212" spans="1:7" x14ac:dyDescent="0.2">
      <c r="A212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21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21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21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21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21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21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213" spans="1:7" x14ac:dyDescent="0.2">
      <c r="A213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21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21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21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21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21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21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214" spans="1:7" x14ac:dyDescent="0.2">
      <c r="A214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21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21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21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21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21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21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215" spans="1:7" x14ac:dyDescent="0.2">
      <c r="A215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21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21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21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21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21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21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216" spans="1:7" x14ac:dyDescent="0.2">
      <c r="A216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21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21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21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21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21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21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217" spans="1:7" x14ac:dyDescent="0.2">
      <c r="A217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21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21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21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21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21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21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218" spans="1:7" x14ac:dyDescent="0.2">
      <c r="A218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21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21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21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21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21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21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219" spans="1:7" x14ac:dyDescent="0.2">
      <c r="A219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21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21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21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21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21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21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220" spans="1:7" x14ac:dyDescent="0.2">
      <c r="A220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22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22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22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22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22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22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221" spans="1:7" x14ac:dyDescent="0.2">
      <c r="A221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22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22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22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22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22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22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222" spans="1:7" x14ac:dyDescent="0.2">
      <c r="A222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22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22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22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22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22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22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223" spans="1:7" x14ac:dyDescent="0.2">
      <c r="A223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22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22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22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22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22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22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224" spans="1:7" x14ac:dyDescent="0.2">
      <c r="A224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22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22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22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22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22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22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225" spans="1:7" x14ac:dyDescent="0.2">
      <c r="A225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22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22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22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22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22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22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226" spans="1:7" x14ac:dyDescent="0.2">
      <c r="A226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22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22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22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22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22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22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227" spans="1:7" x14ac:dyDescent="0.2">
      <c r="A227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22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22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22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22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22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22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228" spans="1:7" x14ac:dyDescent="0.2">
      <c r="A228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22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22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22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22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22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22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229" spans="1:7" x14ac:dyDescent="0.2">
      <c r="A229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22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22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22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22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22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22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230" spans="1:7" x14ac:dyDescent="0.2">
      <c r="A230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23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23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23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23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23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23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231" spans="1:7" x14ac:dyDescent="0.2">
      <c r="A231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23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23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23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23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23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23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232" spans="1:7" x14ac:dyDescent="0.2">
      <c r="A232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23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23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23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23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23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23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233" spans="1:7" x14ac:dyDescent="0.2">
      <c r="A233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23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23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23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23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23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23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234" spans="1:7" x14ac:dyDescent="0.2">
      <c r="A234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23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23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23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23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23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23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235" spans="1:7" x14ac:dyDescent="0.2">
      <c r="A235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23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23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23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23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23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23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236" spans="1:7" x14ac:dyDescent="0.2">
      <c r="A236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23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23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23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23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23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23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237" spans="1:7" x14ac:dyDescent="0.2">
      <c r="A237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23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23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23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23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23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23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238" spans="1:7" x14ac:dyDescent="0.2">
      <c r="A238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23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23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23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23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23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23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239" spans="1:7" x14ac:dyDescent="0.2">
      <c r="A239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23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23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23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23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23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23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240" spans="1:7" x14ac:dyDescent="0.2">
      <c r="A240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24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24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24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24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24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24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241" spans="1:7" x14ac:dyDescent="0.2">
      <c r="A241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24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24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24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24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24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24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242" spans="1:7" x14ac:dyDescent="0.2">
      <c r="A242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24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24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24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24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24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24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243" spans="1:7" x14ac:dyDescent="0.2">
      <c r="A243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24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24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24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24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24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24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244" spans="1:7" x14ac:dyDescent="0.2">
      <c r="A244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24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24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24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24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24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24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245" spans="1:7" x14ac:dyDescent="0.2">
      <c r="A245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24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24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24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24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24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24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246" spans="1:7" x14ac:dyDescent="0.2">
      <c r="A246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24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24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24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24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24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24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247" spans="1:7" x14ac:dyDescent="0.2">
      <c r="A247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24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24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24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24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24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24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248" spans="1:7" x14ac:dyDescent="0.2">
      <c r="A248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24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24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24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24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24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24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249" spans="1:7" x14ac:dyDescent="0.2">
      <c r="A249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24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24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24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24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24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24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250" spans="1:7" x14ac:dyDescent="0.2">
      <c r="A250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25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25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25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25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25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25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251" spans="1:7" x14ac:dyDescent="0.2">
      <c r="A251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25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25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25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25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25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25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252" spans="1:7" x14ac:dyDescent="0.2">
      <c r="A252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25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25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25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25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25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25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253" spans="1:7" x14ac:dyDescent="0.2">
      <c r="A253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25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25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25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25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25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25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254" spans="1:7" x14ac:dyDescent="0.2">
      <c r="A254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25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25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25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25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25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25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255" spans="1:7" x14ac:dyDescent="0.2">
      <c r="A255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25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25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25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25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25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25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256" spans="1:7" x14ac:dyDescent="0.2">
      <c r="A256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25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25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25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25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25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25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257" spans="1:7" x14ac:dyDescent="0.2">
      <c r="A257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25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25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25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25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25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25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258" spans="1:7" x14ac:dyDescent="0.2">
      <c r="A258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25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25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25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25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25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25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259" spans="1:7" x14ac:dyDescent="0.2">
      <c r="A259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25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25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25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25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25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25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260" spans="1:7" x14ac:dyDescent="0.2">
      <c r="A260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26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26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26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26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26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26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261" spans="1:7" x14ac:dyDescent="0.2">
      <c r="A261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26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26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26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26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26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26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262" spans="1:7" x14ac:dyDescent="0.2">
      <c r="A262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26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26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26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26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26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26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263" spans="1:7" x14ac:dyDescent="0.2">
      <c r="A263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26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26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26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26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26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26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264" spans="1:7" x14ac:dyDescent="0.2">
      <c r="A264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26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26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26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26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26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26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265" spans="1:7" x14ac:dyDescent="0.2">
      <c r="A265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26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26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26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26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26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26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266" spans="1:7" x14ac:dyDescent="0.2">
      <c r="A266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26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26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26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26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26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26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267" spans="1:7" x14ac:dyDescent="0.2">
      <c r="A267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26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26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26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26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26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26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268" spans="1:7" x14ac:dyDescent="0.2">
      <c r="A268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26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26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26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26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26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26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269" spans="1:7" x14ac:dyDescent="0.2">
      <c r="A269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26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26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26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26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26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26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270" spans="1:7" x14ac:dyDescent="0.2">
      <c r="A270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27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27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27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27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27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27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271" spans="1:7" x14ac:dyDescent="0.2">
      <c r="A271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27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27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27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27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27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27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272" spans="1:7" x14ac:dyDescent="0.2">
      <c r="A272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27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27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27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27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27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27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273" spans="1:7" x14ac:dyDescent="0.2">
      <c r="A273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27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27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27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27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27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27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274" spans="1:7" x14ac:dyDescent="0.2">
      <c r="A274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27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27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27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27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27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27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275" spans="1:7" x14ac:dyDescent="0.2">
      <c r="A275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27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27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27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27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27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27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276" spans="1:7" x14ac:dyDescent="0.2">
      <c r="A276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27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27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27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27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27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27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277" spans="1:7" x14ac:dyDescent="0.2">
      <c r="A277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27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27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27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27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27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27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278" spans="1:7" x14ac:dyDescent="0.2">
      <c r="A278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27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27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27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27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27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27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279" spans="1:7" x14ac:dyDescent="0.2">
      <c r="A279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27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27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27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27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27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27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280" spans="1:7" x14ac:dyDescent="0.2">
      <c r="A280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28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28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28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28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28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28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281" spans="1:7" x14ac:dyDescent="0.2">
      <c r="A281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28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28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28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28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28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28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282" spans="1:7" x14ac:dyDescent="0.2">
      <c r="A282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28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28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28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28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28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28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283" spans="1:7" x14ac:dyDescent="0.2">
      <c r="A283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28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28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28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28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28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28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284" spans="1:7" x14ac:dyDescent="0.2">
      <c r="A284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28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28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28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28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28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28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285" spans="1:7" x14ac:dyDescent="0.2">
      <c r="A285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28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28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28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28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28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28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286" spans="1:7" x14ac:dyDescent="0.2">
      <c r="A286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28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28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28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28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28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28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287" spans="1:7" x14ac:dyDescent="0.2">
      <c r="A287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28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28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28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28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28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28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288" spans="1:7" x14ac:dyDescent="0.2">
      <c r="A288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28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28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28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28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28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28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289" spans="1:7" x14ac:dyDescent="0.2">
      <c r="A289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28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28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28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28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28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28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290" spans="1:7" x14ac:dyDescent="0.2">
      <c r="A290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29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29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29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29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29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29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291" spans="1:7" x14ac:dyDescent="0.2">
      <c r="A291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29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29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29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29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29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29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292" spans="1:7" x14ac:dyDescent="0.2">
      <c r="A292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29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29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29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29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29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29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293" spans="1:7" x14ac:dyDescent="0.2">
      <c r="A293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29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29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29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29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29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29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294" spans="1:7" x14ac:dyDescent="0.2">
      <c r="A294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29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29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29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29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29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29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295" spans="1:7" x14ac:dyDescent="0.2">
      <c r="A295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29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29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29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29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29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29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296" spans="1:7" x14ac:dyDescent="0.2">
      <c r="A296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29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29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29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29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29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29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297" spans="1:7" x14ac:dyDescent="0.2">
      <c r="A297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29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29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29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29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29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29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298" spans="1:7" x14ac:dyDescent="0.2">
      <c r="A298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29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29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29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29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29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29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299" spans="1:7" x14ac:dyDescent="0.2">
      <c r="A299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29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29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29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29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29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29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300" spans="1:7" x14ac:dyDescent="0.2">
      <c r="A300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30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30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30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30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30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30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301" spans="1:7" x14ac:dyDescent="0.2">
      <c r="A301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30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30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30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30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30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30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302" spans="1:7" x14ac:dyDescent="0.2">
      <c r="A302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30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30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30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30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30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30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303" spans="1:7" x14ac:dyDescent="0.2">
      <c r="A303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30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30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30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30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30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30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304" spans="1:7" x14ac:dyDescent="0.2">
      <c r="A304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30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30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30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30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30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30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305" spans="1:7" x14ac:dyDescent="0.2">
      <c r="A305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30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30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30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30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30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30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306" spans="1:7" x14ac:dyDescent="0.2">
      <c r="A306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30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30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30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30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30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30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307" spans="1:7" x14ac:dyDescent="0.2">
      <c r="A307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30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30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30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30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30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30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308" spans="1:7" x14ac:dyDescent="0.2">
      <c r="A308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30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30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30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30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30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30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309" spans="1:7" x14ac:dyDescent="0.2">
      <c r="A309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30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30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30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30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30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30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310" spans="1:7" x14ac:dyDescent="0.2">
      <c r="A310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31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31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31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31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31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31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311" spans="1:7" x14ac:dyDescent="0.2">
      <c r="A311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31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31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31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31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31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31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312" spans="1:7" x14ac:dyDescent="0.2">
      <c r="A312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31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31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31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31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31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31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313" spans="1:7" x14ac:dyDescent="0.2">
      <c r="A313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31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31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31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31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31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31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314" spans="1:7" x14ac:dyDescent="0.2">
      <c r="A314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31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31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31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31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31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31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315" spans="1:7" x14ac:dyDescent="0.2">
      <c r="A315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31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31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31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31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31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31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316" spans="1:7" x14ac:dyDescent="0.2">
      <c r="A316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31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31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31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31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31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31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317" spans="1:7" x14ac:dyDescent="0.2">
      <c r="A317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31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31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31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31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31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31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318" spans="1:7" x14ac:dyDescent="0.2">
      <c r="A318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31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31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31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31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31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31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319" spans="1:7" x14ac:dyDescent="0.2">
      <c r="A319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31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31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31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31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31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31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320" spans="1:7" x14ac:dyDescent="0.2">
      <c r="A320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32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32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32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32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32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32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321" spans="1:7" x14ac:dyDescent="0.2">
      <c r="A321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32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32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32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32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32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32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322" spans="1:7" x14ac:dyDescent="0.2">
      <c r="A322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32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32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32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32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32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32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323" spans="1:7" x14ac:dyDescent="0.2">
      <c r="A323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32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32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32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32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32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32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324" spans="1:7" x14ac:dyDescent="0.2">
      <c r="A324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32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32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32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32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32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32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325" spans="1:7" x14ac:dyDescent="0.2">
      <c r="A325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32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32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32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32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32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32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326" spans="1:7" x14ac:dyDescent="0.2">
      <c r="A326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32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32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32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32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32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32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327" spans="1:7" x14ac:dyDescent="0.2">
      <c r="A327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32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32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32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32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32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32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328" spans="1:7" x14ac:dyDescent="0.2">
      <c r="A328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32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32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32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32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32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32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329" spans="1:7" x14ac:dyDescent="0.2">
      <c r="A329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32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32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32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32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32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32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330" spans="1:7" x14ac:dyDescent="0.2">
      <c r="A330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33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33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33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33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33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33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331" spans="1:7" x14ac:dyDescent="0.2">
      <c r="A331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33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33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33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33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33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33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332" spans="1:7" x14ac:dyDescent="0.2">
      <c r="A332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33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33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33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33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33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33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333" spans="1:7" x14ac:dyDescent="0.2">
      <c r="A333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33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33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33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33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33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33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334" spans="1:7" x14ac:dyDescent="0.2">
      <c r="A334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33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33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33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33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33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33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335" spans="1:7" x14ac:dyDescent="0.2">
      <c r="A335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33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33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33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33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33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33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336" spans="1:7" x14ac:dyDescent="0.2">
      <c r="A336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33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33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33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33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33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33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337" spans="1:7" x14ac:dyDescent="0.2">
      <c r="A337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33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33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33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33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33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33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338" spans="1:7" x14ac:dyDescent="0.2">
      <c r="A338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33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33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33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33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33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33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339" spans="1:7" x14ac:dyDescent="0.2">
      <c r="A339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33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33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33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33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33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33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340" spans="1:7" x14ac:dyDescent="0.2">
      <c r="A340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34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34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34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34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34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34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341" spans="1:7" x14ac:dyDescent="0.2">
      <c r="A341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34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34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34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34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34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34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342" spans="1:7" x14ac:dyDescent="0.2">
      <c r="A342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34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34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34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34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34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34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343" spans="1:7" x14ac:dyDescent="0.2">
      <c r="A343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34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34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34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34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34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34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344" spans="1:7" x14ac:dyDescent="0.2">
      <c r="A344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34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34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34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34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34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34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345" spans="1:7" x14ac:dyDescent="0.2">
      <c r="A345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34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34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34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34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34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34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346" spans="1:7" x14ac:dyDescent="0.2">
      <c r="A346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34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34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34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34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34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34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347" spans="1:7" x14ac:dyDescent="0.2">
      <c r="A347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34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34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34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34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34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34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348" spans="1:7" x14ac:dyDescent="0.2">
      <c r="A348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34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34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34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34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34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34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349" spans="1:7" x14ac:dyDescent="0.2">
      <c r="A349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34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34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34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34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34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34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350" spans="1:7" x14ac:dyDescent="0.2">
      <c r="A350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35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35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35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35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35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35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351" spans="1:7" x14ac:dyDescent="0.2">
      <c r="A351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35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35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35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35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35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35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352" spans="1:7" x14ac:dyDescent="0.2">
      <c r="A352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35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35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35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35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35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35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353" spans="1:7" x14ac:dyDescent="0.2">
      <c r="A353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35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35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35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35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35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35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354" spans="1:7" x14ac:dyDescent="0.2">
      <c r="A354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35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35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35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35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35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35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355" spans="1:7" x14ac:dyDescent="0.2">
      <c r="A355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35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35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35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35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35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35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356" spans="1:7" x14ac:dyDescent="0.2">
      <c r="A356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35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35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35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35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35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35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357" spans="1:7" x14ac:dyDescent="0.2">
      <c r="A357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35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35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35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35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35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35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358" spans="1:7" x14ac:dyDescent="0.2">
      <c r="A358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35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35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35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35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35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35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359" spans="1:7" x14ac:dyDescent="0.2">
      <c r="A359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35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35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35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35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35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35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360" spans="1:7" x14ac:dyDescent="0.2">
      <c r="A360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36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36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36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36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36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36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361" spans="1:7" x14ac:dyDescent="0.2">
      <c r="A361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36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36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36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36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36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36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362" spans="1:7" x14ac:dyDescent="0.2">
      <c r="A362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36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36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36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36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36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36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363" spans="1:7" x14ac:dyDescent="0.2">
      <c r="A363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36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36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36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36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36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36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364" spans="1:7" x14ac:dyDescent="0.2">
      <c r="A364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36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36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36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36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36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36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365" spans="1:7" x14ac:dyDescent="0.2">
      <c r="A365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36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36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36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36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36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36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366" spans="1:7" x14ac:dyDescent="0.2">
      <c r="A366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36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36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36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36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36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36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367" spans="1:7" x14ac:dyDescent="0.2">
      <c r="A367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36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36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36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36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36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36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368" spans="1:7" x14ac:dyDescent="0.2">
      <c r="A368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36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36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36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36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36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36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369" spans="1:7" x14ac:dyDescent="0.2">
      <c r="A369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36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36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36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36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36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36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370" spans="1:7" x14ac:dyDescent="0.2">
      <c r="A370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37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37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37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37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37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37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371" spans="1:7" x14ac:dyDescent="0.2">
      <c r="A371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37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37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37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37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37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37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372" spans="1:7" x14ac:dyDescent="0.2">
      <c r="A372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37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37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37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37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37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37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373" spans="1:7" x14ac:dyDescent="0.2">
      <c r="A373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37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37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37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37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37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37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374" spans="1:7" x14ac:dyDescent="0.2">
      <c r="A374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37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37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37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37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37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37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375" spans="1:7" x14ac:dyDescent="0.2">
      <c r="A375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37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37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37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37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37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37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376" spans="1:7" x14ac:dyDescent="0.2">
      <c r="A376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37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37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37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37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37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37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377" spans="1:7" x14ac:dyDescent="0.2">
      <c r="A377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37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37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37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37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37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37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378" spans="1:7" x14ac:dyDescent="0.2">
      <c r="A378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37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37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37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37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37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37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379" spans="1:7" x14ac:dyDescent="0.2">
      <c r="A379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37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37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37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37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37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37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380" spans="1:7" x14ac:dyDescent="0.2">
      <c r="A380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38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38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38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38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38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38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381" spans="1:7" x14ac:dyDescent="0.2">
      <c r="A381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38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38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38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38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38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38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382" spans="1:7" x14ac:dyDescent="0.2">
      <c r="A382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38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38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38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38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38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38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383" spans="1:7" x14ac:dyDescent="0.2">
      <c r="A383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38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38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38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38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38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38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384" spans="1:7" x14ac:dyDescent="0.2">
      <c r="A384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38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38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38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38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38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38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385" spans="1:7" x14ac:dyDescent="0.2">
      <c r="A385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38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38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38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38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38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38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386" spans="1:7" x14ac:dyDescent="0.2">
      <c r="A386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38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38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38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38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38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38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387" spans="1:7" x14ac:dyDescent="0.2">
      <c r="A387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38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38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38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38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38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38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388" spans="1:7" x14ac:dyDescent="0.2">
      <c r="A388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38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38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38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38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38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38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389" spans="1:7" x14ac:dyDescent="0.2">
      <c r="A389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38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38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38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38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38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38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390" spans="1:7" x14ac:dyDescent="0.2">
      <c r="A390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39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39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39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39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39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39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391" spans="1:7" x14ac:dyDescent="0.2">
      <c r="A391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39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39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39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39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39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39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392" spans="1:7" x14ac:dyDescent="0.2">
      <c r="A392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39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39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39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39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39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39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393" spans="1:7" x14ac:dyDescent="0.2">
      <c r="A393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39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39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39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39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39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39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394" spans="1:7" x14ac:dyDescent="0.2">
      <c r="A394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39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39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39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39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39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39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395" spans="1:7" x14ac:dyDescent="0.2">
      <c r="A395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39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39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39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39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39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39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396" spans="1:7" x14ac:dyDescent="0.2">
      <c r="A396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39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39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39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39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39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39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397" spans="1:7" x14ac:dyDescent="0.2">
      <c r="A397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39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39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39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39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39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39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398" spans="1:7" x14ac:dyDescent="0.2">
      <c r="A398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39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39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39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39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39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39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399" spans="1:7" x14ac:dyDescent="0.2">
      <c r="A399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39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39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39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39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39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39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400" spans="1:7" x14ac:dyDescent="0.2">
      <c r="A400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40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40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40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40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40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40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401" spans="1:7" x14ac:dyDescent="0.2">
      <c r="A401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40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40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40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40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40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40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402" spans="1:7" x14ac:dyDescent="0.2">
      <c r="A402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40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40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40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40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40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40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403" spans="1:7" x14ac:dyDescent="0.2">
      <c r="A403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40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40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40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40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40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40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404" spans="1:7" x14ac:dyDescent="0.2">
      <c r="A404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40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40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40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40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40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40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405" spans="1:7" x14ac:dyDescent="0.2">
      <c r="A405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40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40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40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40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40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40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406" spans="1:7" x14ac:dyDescent="0.2">
      <c r="A406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40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40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40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40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40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40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407" spans="1:7" x14ac:dyDescent="0.2">
      <c r="A407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40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40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40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40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40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40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408" spans="1:7" x14ac:dyDescent="0.2">
      <c r="A408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40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40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40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40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40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40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409" spans="1:7" x14ac:dyDescent="0.2">
      <c r="A409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40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40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40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40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40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40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410" spans="1:7" x14ac:dyDescent="0.2">
      <c r="A410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41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41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41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41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41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41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411" spans="1:7" x14ac:dyDescent="0.2">
      <c r="A411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41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41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41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41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41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41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412" spans="1:7" x14ac:dyDescent="0.2">
      <c r="A412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41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41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41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41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41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41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413" spans="1:7" x14ac:dyDescent="0.2">
      <c r="A413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41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41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41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41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41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41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414" spans="1:7" x14ac:dyDescent="0.2">
      <c r="A414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41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41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41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41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41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41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415" spans="1:7" x14ac:dyDescent="0.2">
      <c r="A415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41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41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41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41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41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41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416" spans="1:7" x14ac:dyDescent="0.2">
      <c r="A416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41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41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41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41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41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41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417" spans="1:7" x14ac:dyDescent="0.2">
      <c r="A417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41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41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41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41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41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41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418" spans="1:7" x14ac:dyDescent="0.2">
      <c r="A418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41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41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41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41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41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41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419" spans="1:7" x14ac:dyDescent="0.2">
      <c r="A419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41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41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41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41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41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41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420" spans="1:7" x14ac:dyDescent="0.2">
      <c r="A420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42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42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42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42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42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42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421" spans="1:7" x14ac:dyDescent="0.2">
      <c r="A421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42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42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42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42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42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42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422" spans="1:7" x14ac:dyDescent="0.2">
      <c r="A422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42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42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42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42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42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42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423" spans="1:7" x14ac:dyDescent="0.2">
      <c r="A423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42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42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42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42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42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42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424" spans="1:7" x14ac:dyDescent="0.2">
      <c r="A424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42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42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42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42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42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42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425" spans="1:7" x14ac:dyDescent="0.2">
      <c r="A425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42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42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42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42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42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42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426" spans="1:7" x14ac:dyDescent="0.2">
      <c r="A426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42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42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42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42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42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42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427" spans="1:7" x14ac:dyDescent="0.2">
      <c r="A427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42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42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42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42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42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42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428" spans="1:7" x14ac:dyDescent="0.2">
      <c r="A428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42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42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42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42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42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42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429" spans="1:7" x14ac:dyDescent="0.2">
      <c r="A429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42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42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42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42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42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42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430" spans="1:7" x14ac:dyDescent="0.2">
      <c r="A430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43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43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43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43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43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43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431" spans="1:7" x14ac:dyDescent="0.2">
      <c r="A431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43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43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43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43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43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43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432" spans="1:7" x14ac:dyDescent="0.2">
      <c r="A432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43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43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43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43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43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43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433" spans="1:7" x14ac:dyDescent="0.2">
      <c r="A433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43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43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43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43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43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43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434" spans="1:7" x14ac:dyDescent="0.2">
      <c r="A434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43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43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43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43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43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43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435" spans="1:7" x14ac:dyDescent="0.2">
      <c r="A435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43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43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43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43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43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43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436" spans="1:7" x14ac:dyDescent="0.2">
      <c r="A436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43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43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43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43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43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43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437" spans="1:7" x14ac:dyDescent="0.2">
      <c r="A437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43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43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43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43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43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43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438" spans="1:7" x14ac:dyDescent="0.2">
      <c r="A438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43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43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43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43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43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43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439" spans="1:7" x14ac:dyDescent="0.2">
      <c r="A439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43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43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43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43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43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43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440" spans="1:7" x14ac:dyDescent="0.2">
      <c r="A440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44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44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44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44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44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44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441" spans="1:7" x14ac:dyDescent="0.2">
      <c r="A441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44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44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44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44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44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44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442" spans="1:7" x14ac:dyDescent="0.2">
      <c r="A442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44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44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44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44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44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44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443" spans="1:7" x14ac:dyDescent="0.2">
      <c r="A443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44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44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44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44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44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44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444" spans="1:7" x14ac:dyDescent="0.2">
      <c r="A444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44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44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44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44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44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44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445" spans="1:7" x14ac:dyDescent="0.2">
      <c r="A445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44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44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44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44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44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44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446" spans="1:7" x14ac:dyDescent="0.2">
      <c r="A446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44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44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44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44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44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44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447" spans="1:7" x14ac:dyDescent="0.2">
      <c r="A447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44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44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44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44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44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44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448" spans="1:7" x14ac:dyDescent="0.2">
      <c r="A448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44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44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44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44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44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44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449" spans="1:7" x14ac:dyDescent="0.2">
      <c r="A449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44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44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44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44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44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44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450" spans="1:7" x14ac:dyDescent="0.2">
      <c r="A450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45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45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45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45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45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45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451" spans="1:7" x14ac:dyDescent="0.2">
      <c r="A451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45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45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45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45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45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45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452" spans="1:7" x14ac:dyDescent="0.2">
      <c r="A452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45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45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45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45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45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45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453" spans="1:7" x14ac:dyDescent="0.2">
      <c r="A453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45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45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45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45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45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45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454" spans="1:7" x14ac:dyDescent="0.2">
      <c r="A454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45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45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45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45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45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45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455" spans="1:7" x14ac:dyDescent="0.2">
      <c r="A455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45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45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45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45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45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45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456" spans="1:7" x14ac:dyDescent="0.2">
      <c r="A456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45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45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45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45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45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45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457" spans="1:7" x14ac:dyDescent="0.2">
      <c r="A457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45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45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45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45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45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45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458" spans="1:7" x14ac:dyDescent="0.2">
      <c r="A458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45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45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45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45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45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45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459" spans="1:7" x14ac:dyDescent="0.2">
      <c r="A459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45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45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45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45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45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45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460" spans="1:7" x14ac:dyDescent="0.2">
      <c r="A460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46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46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46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46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46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46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461" spans="1:7" x14ac:dyDescent="0.2">
      <c r="A461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46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46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46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46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46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46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462" spans="1:7" x14ac:dyDescent="0.2">
      <c r="A462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46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46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46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46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46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46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463" spans="1:7" x14ac:dyDescent="0.2">
      <c r="A463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46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46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46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46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46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46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464" spans="1:7" x14ac:dyDescent="0.2">
      <c r="A464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46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46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46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46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46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46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465" spans="1:7" x14ac:dyDescent="0.2">
      <c r="A465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46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46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46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46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46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46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466" spans="1:7" x14ac:dyDescent="0.2">
      <c r="A466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46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46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46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46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46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46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467" spans="1:7" x14ac:dyDescent="0.2">
      <c r="A467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46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46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46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46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46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46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468" spans="1:7" x14ac:dyDescent="0.2">
      <c r="A468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46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46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46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46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46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46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469" spans="1:7" x14ac:dyDescent="0.2">
      <c r="A469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46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46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46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46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46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46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470" spans="1:7" x14ac:dyDescent="0.2">
      <c r="A470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47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47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47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47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47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47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471" spans="1:7" x14ac:dyDescent="0.2">
      <c r="A471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47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47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47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47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47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47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472" spans="1:7" x14ac:dyDescent="0.2">
      <c r="A472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47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47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47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47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47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47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473" spans="1:7" x14ac:dyDescent="0.2">
      <c r="A473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47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47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47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47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47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47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474" spans="1:7" x14ac:dyDescent="0.2">
      <c r="A474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47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47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47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47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47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47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475" spans="1:7" x14ac:dyDescent="0.2">
      <c r="A475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47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47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47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47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47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47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476" spans="1:7" x14ac:dyDescent="0.2">
      <c r="A476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47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47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47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47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47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47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477" spans="1:7" x14ac:dyDescent="0.2">
      <c r="A477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47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47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47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47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47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47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478" spans="1:7" x14ac:dyDescent="0.2">
      <c r="A478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47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47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47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47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47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47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479" spans="1:7" x14ac:dyDescent="0.2">
      <c r="A479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47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47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47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47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47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47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480" spans="1:7" x14ac:dyDescent="0.2">
      <c r="A480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48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48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48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48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48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48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481" spans="1:7" x14ac:dyDescent="0.2">
      <c r="A481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48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48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48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48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48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48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482" spans="1:7" x14ac:dyDescent="0.2">
      <c r="A482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48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48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48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48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48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48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483" spans="1:7" x14ac:dyDescent="0.2">
      <c r="A483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48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48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48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48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48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48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484" spans="1:7" x14ac:dyDescent="0.2">
      <c r="A484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48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48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48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48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48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48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485" spans="1:7" x14ac:dyDescent="0.2">
      <c r="A485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48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48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48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48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48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48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486" spans="1:7" x14ac:dyDescent="0.2">
      <c r="A486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48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48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48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48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48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48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487" spans="1:7" x14ac:dyDescent="0.2">
      <c r="A487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48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48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48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48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48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48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488" spans="1:7" x14ac:dyDescent="0.2">
      <c r="A488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48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48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48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48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48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48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489" spans="1:7" x14ac:dyDescent="0.2">
      <c r="A489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48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48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48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48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48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48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490" spans="1:7" x14ac:dyDescent="0.2">
      <c r="A490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49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49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49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49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49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49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491" spans="1:7" x14ac:dyDescent="0.2">
      <c r="A491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49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49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49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49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49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49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492" spans="1:7" x14ac:dyDescent="0.2">
      <c r="A492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49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49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49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49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49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49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493" spans="1:7" x14ac:dyDescent="0.2">
      <c r="A493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49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49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49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49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49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49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494" spans="1:7" x14ac:dyDescent="0.2">
      <c r="A494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49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49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49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49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49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49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495" spans="1:7" x14ac:dyDescent="0.2">
      <c r="A495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49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49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49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49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49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49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496" spans="1:7" x14ac:dyDescent="0.2">
      <c r="A496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49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49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49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49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49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49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497" spans="1:7" x14ac:dyDescent="0.2">
      <c r="A497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49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49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49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49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49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49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498" spans="1:7" x14ac:dyDescent="0.2">
      <c r="A498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49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49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49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49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49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49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499" spans="1:7" x14ac:dyDescent="0.2">
      <c r="A499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49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49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49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49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49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49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500" spans="1:7" x14ac:dyDescent="0.2">
      <c r="A500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50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50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50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50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50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50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501" spans="1:7" x14ac:dyDescent="0.2">
      <c r="A501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50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50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50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50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50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50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502" spans="1:7" x14ac:dyDescent="0.2">
      <c r="A502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50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50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50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50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50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50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503" spans="1:7" x14ac:dyDescent="0.2">
      <c r="A503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50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50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50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50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50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50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504" spans="1:7" x14ac:dyDescent="0.2">
      <c r="A504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50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50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50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50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50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50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505" spans="1:7" x14ac:dyDescent="0.2">
      <c r="A505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50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50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50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50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50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50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506" spans="1:7" x14ac:dyDescent="0.2">
      <c r="A506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50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50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50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50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50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50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507" spans="1:7" x14ac:dyDescent="0.2">
      <c r="A507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50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50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50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50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50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50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508" spans="1:7" x14ac:dyDescent="0.2">
      <c r="A508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50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50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50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50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50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50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509" spans="1:7" x14ac:dyDescent="0.2">
      <c r="A509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50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50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50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50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50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50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510" spans="1:7" x14ac:dyDescent="0.2">
      <c r="A510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51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51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51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51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51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51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511" spans="1:7" x14ac:dyDescent="0.2">
      <c r="A511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51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51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51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51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51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51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512" spans="1:7" x14ac:dyDescent="0.2">
      <c r="A512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51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51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51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51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51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51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513" spans="1:7" x14ac:dyDescent="0.2">
      <c r="A513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51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51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51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51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51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51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514" spans="1:7" x14ac:dyDescent="0.2">
      <c r="A514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51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51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51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51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51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51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515" spans="1:7" x14ac:dyDescent="0.2">
      <c r="A515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51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51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51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51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51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51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516" spans="1:7" x14ac:dyDescent="0.2">
      <c r="A516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51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51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51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51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51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51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517" spans="1:7" x14ac:dyDescent="0.2">
      <c r="A517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51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51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51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51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51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51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518" spans="1:7" x14ac:dyDescent="0.2">
      <c r="A518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51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51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51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51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51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51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519" spans="1:7" x14ac:dyDescent="0.2">
      <c r="A519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51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51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51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51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51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51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520" spans="1:7" x14ac:dyDescent="0.2">
      <c r="A520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52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52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52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52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52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52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521" spans="1:7" x14ac:dyDescent="0.2">
      <c r="A521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52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52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52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52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52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52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522" spans="1:7" x14ac:dyDescent="0.2">
      <c r="A522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52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52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52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52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52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52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523" spans="1:7" x14ac:dyDescent="0.2">
      <c r="A523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52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52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52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52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52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52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524" spans="1:7" x14ac:dyDescent="0.2">
      <c r="A524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52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52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52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52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52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52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525" spans="1:7" x14ac:dyDescent="0.2">
      <c r="A525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52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52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52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52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52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52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526" spans="1:7" x14ac:dyDescent="0.2">
      <c r="A526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52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52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52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52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52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52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527" spans="1:7" x14ac:dyDescent="0.2">
      <c r="A527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52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52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52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52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52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52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528" spans="1:7" x14ac:dyDescent="0.2">
      <c r="A528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52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52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52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52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52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52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529" spans="1:7" x14ac:dyDescent="0.2">
      <c r="A529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52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52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52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52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52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52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530" spans="1:7" x14ac:dyDescent="0.2">
      <c r="A530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53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53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53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53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53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53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531" spans="1:7" x14ac:dyDescent="0.2">
      <c r="A531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53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53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53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53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53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53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532" spans="1:7" x14ac:dyDescent="0.2">
      <c r="A532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53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53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53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53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53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53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533" spans="1:7" x14ac:dyDescent="0.2">
      <c r="A533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53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53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53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53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53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53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534" spans="1:7" x14ac:dyDescent="0.2">
      <c r="A534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53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53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53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53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53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53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535" spans="1:7" x14ac:dyDescent="0.2">
      <c r="A535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53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53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53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53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53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53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536" spans="1:7" x14ac:dyDescent="0.2">
      <c r="A536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53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53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53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53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53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53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537" spans="1:7" x14ac:dyDescent="0.2">
      <c r="A537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53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53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53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53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53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53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538" spans="1:7" x14ac:dyDescent="0.2">
      <c r="A538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53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53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53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53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53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53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539" spans="1:7" x14ac:dyDescent="0.2">
      <c r="A539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53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53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53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53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53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53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540" spans="1:7" x14ac:dyDescent="0.2">
      <c r="A540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54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54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54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54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54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54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541" spans="1:7" x14ac:dyDescent="0.2">
      <c r="A541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54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54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54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54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54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54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542" spans="1:7" x14ac:dyDescent="0.2">
      <c r="A542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54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54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54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54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54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54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543" spans="1:7" x14ac:dyDescent="0.2">
      <c r="A543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54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54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54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54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54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54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544" spans="1:7" x14ac:dyDescent="0.2">
      <c r="A544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54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54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54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54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54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54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545" spans="1:7" x14ac:dyDescent="0.2">
      <c r="A545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54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54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54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54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54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54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546" spans="1:7" x14ac:dyDescent="0.2">
      <c r="A546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54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54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54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54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54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54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547" spans="1:7" x14ac:dyDescent="0.2">
      <c r="A547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54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54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54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54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54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54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548" spans="1:7" x14ac:dyDescent="0.2">
      <c r="A548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54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54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54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54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54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54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549" spans="1:7" x14ac:dyDescent="0.2">
      <c r="A549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54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54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54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54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54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54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550" spans="1:7" x14ac:dyDescent="0.2">
      <c r="A550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55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55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55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55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55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55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551" spans="1:7" x14ac:dyDescent="0.2">
      <c r="A551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55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55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55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55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55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55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552" spans="1:7" x14ac:dyDescent="0.2">
      <c r="A552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55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55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55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55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55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55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553" spans="1:7" x14ac:dyDescent="0.2">
      <c r="A553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55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55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55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55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55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55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554" spans="1:7" x14ac:dyDescent="0.2">
      <c r="A554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55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55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55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55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55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55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555" spans="1:7" x14ac:dyDescent="0.2">
      <c r="A555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55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55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55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55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55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55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556" spans="1:7" x14ac:dyDescent="0.2">
      <c r="A556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55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55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55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55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55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55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557" spans="1:7" x14ac:dyDescent="0.2">
      <c r="A557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55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55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55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55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55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55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558" spans="1:7" x14ac:dyDescent="0.2">
      <c r="A558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55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55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55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55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55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55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559" spans="1:7" x14ac:dyDescent="0.2">
      <c r="A559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55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55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55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55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55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55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560" spans="1:7" x14ac:dyDescent="0.2">
      <c r="A560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56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56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56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56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56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56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561" spans="1:7" x14ac:dyDescent="0.2">
      <c r="A561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56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56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56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56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56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56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562" spans="1:7" x14ac:dyDescent="0.2">
      <c r="A562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56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56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56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56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56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56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563" spans="1:7" x14ac:dyDescent="0.2">
      <c r="A563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56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56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56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56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56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56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564" spans="1:7" x14ac:dyDescent="0.2">
      <c r="A564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56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56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56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56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56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56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565" spans="1:7" x14ac:dyDescent="0.2">
      <c r="A565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56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56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56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56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56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56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566" spans="1:7" x14ac:dyDescent="0.2">
      <c r="A566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56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56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56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56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56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56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567" spans="1:7" x14ac:dyDescent="0.2">
      <c r="A567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56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56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56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56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56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56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568" spans="1:7" x14ac:dyDescent="0.2">
      <c r="A568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56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56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56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56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56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56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569" spans="1:7" x14ac:dyDescent="0.2">
      <c r="A569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56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56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56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56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56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56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570" spans="1:7" x14ac:dyDescent="0.2">
      <c r="A570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57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57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57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57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57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57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571" spans="1:7" x14ac:dyDescent="0.2">
      <c r="A571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57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57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57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57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57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57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572" spans="1:7" x14ac:dyDescent="0.2">
      <c r="A572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57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57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57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57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57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57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573" spans="1:7" x14ac:dyDescent="0.2">
      <c r="A573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57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57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57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57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57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57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574" spans="1:7" x14ac:dyDescent="0.2">
      <c r="A574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57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57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57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57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57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57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575" spans="1:7" x14ac:dyDescent="0.2">
      <c r="A575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57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57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57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57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57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57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576" spans="1:7" x14ac:dyDescent="0.2">
      <c r="A576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57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57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57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57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57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57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577" spans="1:7" x14ac:dyDescent="0.2">
      <c r="A577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57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57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57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57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57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57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578" spans="1:7" x14ac:dyDescent="0.2">
      <c r="A578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57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57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57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57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57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57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579" spans="1:7" x14ac:dyDescent="0.2">
      <c r="A579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57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57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57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57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57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57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580" spans="1:7" x14ac:dyDescent="0.2">
      <c r="A580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58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58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58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58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58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58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581" spans="1:7" x14ac:dyDescent="0.2">
      <c r="A581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58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58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58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58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58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58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582" spans="1:7" x14ac:dyDescent="0.2">
      <c r="A582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58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58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58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58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58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58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583" spans="1:7" x14ac:dyDescent="0.2">
      <c r="A583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58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58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58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58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58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58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584" spans="1:7" x14ac:dyDescent="0.2">
      <c r="A584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58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58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58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58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58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58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585" spans="1:7" x14ac:dyDescent="0.2">
      <c r="A585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58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58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58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58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58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58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586" spans="1:7" x14ac:dyDescent="0.2">
      <c r="A586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58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58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58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58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58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58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587" spans="1:7" x14ac:dyDescent="0.2">
      <c r="A587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58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58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58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58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58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58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588" spans="1:7" x14ac:dyDescent="0.2">
      <c r="A588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58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58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58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58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58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58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589" spans="1:7" x14ac:dyDescent="0.2">
      <c r="A589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58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58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58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58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58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58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590" spans="1:7" x14ac:dyDescent="0.2">
      <c r="A590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59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59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59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59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59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59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591" spans="1:7" x14ac:dyDescent="0.2">
      <c r="A591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59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59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59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59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59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59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592" spans="1:7" x14ac:dyDescent="0.2">
      <c r="A592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59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59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59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59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59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59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593" spans="1:7" x14ac:dyDescent="0.2">
      <c r="A593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59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59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59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59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59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59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594" spans="1:7" x14ac:dyDescent="0.2">
      <c r="A594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59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59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59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59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59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59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595" spans="1:7" x14ac:dyDescent="0.2">
      <c r="A595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59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59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59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59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59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59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596" spans="1:7" x14ac:dyDescent="0.2">
      <c r="A596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59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59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59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59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59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59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597" spans="1:7" x14ac:dyDescent="0.2">
      <c r="A597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59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59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59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59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59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59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598" spans="1:7" x14ac:dyDescent="0.2">
      <c r="A598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59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59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59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59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59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59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599" spans="1:7" x14ac:dyDescent="0.2">
      <c r="A599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59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59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59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59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59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59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600" spans="1:7" x14ac:dyDescent="0.2">
      <c r="A600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60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60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60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60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60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60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601" spans="1:7" x14ac:dyDescent="0.2">
      <c r="A601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60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60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60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60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60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60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602" spans="1:7" x14ac:dyDescent="0.2">
      <c r="A602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60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60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60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60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60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60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603" spans="1:7" x14ac:dyDescent="0.2">
      <c r="A603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60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60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60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60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60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60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604" spans="1:7" x14ac:dyDescent="0.2">
      <c r="A604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60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60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60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60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60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60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605" spans="1:7" x14ac:dyDescent="0.2">
      <c r="A605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60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60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60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60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60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60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606" spans="1:7" x14ac:dyDescent="0.2">
      <c r="A606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60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60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60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60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60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60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607" spans="1:7" x14ac:dyDescent="0.2">
      <c r="A607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60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60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60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60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60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60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608" spans="1:7" x14ac:dyDescent="0.2">
      <c r="A608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60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60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60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60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60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60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609" spans="1:7" x14ac:dyDescent="0.2">
      <c r="A609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60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60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60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60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60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60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610" spans="1:7" x14ac:dyDescent="0.2">
      <c r="A610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61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61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61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61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61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61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611" spans="1:7" x14ac:dyDescent="0.2">
      <c r="A611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61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61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61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61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61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61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612" spans="1:7" x14ac:dyDescent="0.2">
      <c r="A612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61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61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61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61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61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61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613" spans="1:7" x14ac:dyDescent="0.2">
      <c r="A613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61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61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61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61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61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61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614" spans="1:7" x14ac:dyDescent="0.2">
      <c r="A614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61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61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61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61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61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61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615" spans="1:7" x14ac:dyDescent="0.2">
      <c r="A615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61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61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61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61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61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61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616" spans="1:7" x14ac:dyDescent="0.2">
      <c r="A616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61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61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61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61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61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61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617" spans="1:7" x14ac:dyDescent="0.2">
      <c r="A617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61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61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61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61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61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61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618" spans="1:7" x14ac:dyDescent="0.2">
      <c r="A618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61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61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61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61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61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61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619" spans="1:7" x14ac:dyDescent="0.2">
      <c r="A619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61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61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61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61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61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61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620" spans="1:7" x14ac:dyDescent="0.2">
      <c r="A620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62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62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62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62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62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62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621" spans="1:7" x14ac:dyDescent="0.2">
      <c r="A621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62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62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62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62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62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62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622" spans="1:7" x14ac:dyDescent="0.2">
      <c r="A622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62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62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62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62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62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62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623" spans="1:7" x14ac:dyDescent="0.2">
      <c r="A623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62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62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62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62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62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62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624" spans="1:7" x14ac:dyDescent="0.2">
      <c r="A624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62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62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62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62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62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62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625" spans="1:7" x14ac:dyDescent="0.2">
      <c r="A625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62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62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62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62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62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62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626" spans="1:7" x14ac:dyDescent="0.2">
      <c r="A626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62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62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62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62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62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62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627" spans="1:7" x14ac:dyDescent="0.2">
      <c r="A627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62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62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62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62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62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62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628" spans="1:7" x14ac:dyDescent="0.2">
      <c r="A628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62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62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62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62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62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62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629" spans="1:7" x14ac:dyDescent="0.2">
      <c r="A629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62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62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62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62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62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62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630" spans="1:7" x14ac:dyDescent="0.2">
      <c r="A630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63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63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63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63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63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63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631" spans="1:7" x14ac:dyDescent="0.2">
      <c r="A631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63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63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63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63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63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63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632" spans="1:7" x14ac:dyDescent="0.2">
      <c r="A632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63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63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63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63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63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63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633" spans="1:7" x14ac:dyDescent="0.2">
      <c r="A633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63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63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63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63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63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63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634" spans="1:7" x14ac:dyDescent="0.2">
      <c r="A634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63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63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63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63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63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63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635" spans="1:7" x14ac:dyDescent="0.2">
      <c r="A635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63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63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63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63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63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63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636" spans="1:7" x14ac:dyDescent="0.2">
      <c r="A636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63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63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63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63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63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63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637" spans="1:7" x14ac:dyDescent="0.2">
      <c r="A637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63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63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63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63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63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63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638" spans="1:7" x14ac:dyDescent="0.2">
      <c r="A638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63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63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63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63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63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63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639" spans="1:7" x14ac:dyDescent="0.2">
      <c r="A639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63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63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63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63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63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63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640" spans="1:7" x14ac:dyDescent="0.2">
      <c r="A640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64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64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64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64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64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64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641" spans="1:7" x14ac:dyDescent="0.2">
      <c r="A641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64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64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64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64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64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64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642" spans="1:7" x14ac:dyDescent="0.2">
      <c r="A642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64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64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64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64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64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64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643" spans="1:7" x14ac:dyDescent="0.2">
      <c r="A643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64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64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64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64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64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64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644" spans="1:7" x14ac:dyDescent="0.2">
      <c r="A644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64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64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64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64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64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64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645" spans="1:7" x14ac:dyDescent="0.2">
      <c r="A645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64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64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64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64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64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64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646" spans="1:7" x14ac:dyDescent="0.2">
      <c r="A646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64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64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64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64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64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64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647" spans="1:7" x14ac:dyDescent="0.2">
      <c r="A647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64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64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64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64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64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64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648" spans="1:7" x14ac:dyDescent="0.2">
      <c r="A648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64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64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64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64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64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64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649" spans="1:7" x14ac:dyDescent="0.2">
      <c r="A649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64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64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64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64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64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64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650" spans="1:7" x14ac:dyDescent="0.2">
      <c r="A650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65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65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65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65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65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65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651" spans="1:7" x14ac:dyDescent="0.2">
      <c r="A651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65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65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65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65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65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65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652" spans="1:7" x14ac:dyDescent="0.2">
      <c r="A652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65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65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65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65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65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65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653" spans="1:7" x14ac:dyDescent="0.2">
      <c r="A653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65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65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65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65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65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65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654" spans="1:7" x14ac:dyDescent="0.2">
      <c r="A654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65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65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65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65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65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65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655" spans="1:7" x14ac:dyDescent="0.2">
      <c r="A655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65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65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65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65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65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65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656" spans="1:7" x14ac:dyDescent="0.2">
      <c r="A656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65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65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65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65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65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65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657" spans="1:7" x14ac:dyDescent="0.2">
      <c r="A657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65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65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65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65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65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65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658" spans="1:7" x14ac:dyDescent="0.2">
      <c r="A658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65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65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65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65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65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65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659" spans="1:7" x14ac:dyDescent="0.2">
      <c r="A659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65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65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65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65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65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65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660" spans="1:7" x14ac:dyDescent="0.2">
      <c r="A660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66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66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66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66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66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66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661" spans="1:7" x14ac:dyDescent="0.2">
      <c r="A661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66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66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66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66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66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66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662" spans="1:7" x14ac:dyDescent="0.2">
      <c r="A662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66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66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66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66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66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66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663" spans="1:7" x14ac:dyDescent="0.2">
      <c r="A663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66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66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66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66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66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66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664" spans="1:7" x14ac:dyDescent="0.2">
      <c r="A664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66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66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66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66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66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66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665" spans="1:7" x14ac:dyDescent="0.2">
      <c r="A665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66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66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66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66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66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66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666" spans="1:7" x14ac:dyDescent="0.2">
      <c r="A666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66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66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66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66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66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66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667" spans="1:7" x14ac:dyDescent="0.2">
      <c r="A667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66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66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66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66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66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66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668" spans="1:7" x14ac:dyDescent="0.2">
      <c r="A668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66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66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66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66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66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66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669" spans="1:7" x14ac:dyDescent="0.2">
      <c r="A669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66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66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66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66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66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66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670" spans="1:7" x14ac:dyDescent="0.2">
      <c r="A670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67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67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67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67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67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67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671" spans="1:7" x14ac:dyDescent="0.2">
      <c r="A671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67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67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67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67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67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67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672" spans="1:7" x14ac:dyDescent="0.2">
      <c r="A672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67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67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67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67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67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67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673" spans="1:7" x14ac:dyDescent="0.2">
      <c r="A673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67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67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67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67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67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67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674" spans="1:7" x14ac:dyDescent="0.2">
      <c r="A674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67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67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67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67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67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67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675" spans="1:7" x14ac:dyDescent="0.2">
      <c r="A675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67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67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67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67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67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67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676" spans="1:7" x14ac:dyDescent="0.2">
      <c r="A676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67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67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67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67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67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67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677" spans="1:7" x14ac:dyDescent="0.2">
      <c r="A677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67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67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67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67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67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67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678" spans="1:7" x14ac:dyDescent="0.2">
      <c r="A678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67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67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67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67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67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67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679" spans="1:7" x14ac:dyDescent="0.2">
      <c r="A679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67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67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67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67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67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67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680" spans="1:7" x14ac:dyDescent="0.2">
      <c r="A680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68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68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68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68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68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68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681" spans="1:7" x14ac:dyDescent="0.2">
      <c r="A681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68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68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68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68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68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68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682" spans="1:7" x14ac:dyDescent="0.2">
      <c r="A682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68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68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68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68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68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68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683" spans="1:7" x14ac:dyDescent="0.2">
      <c r="A683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68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68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68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68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68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68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684" spans="1:7" x14ac:dyDescent="0.2">
      <c r="A684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68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68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68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68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68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68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685" spans="1:7" x14ac:dyDescent="0.2">
      <c r="A685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68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68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68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68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68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68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686" spans="1:7" x14ac:dyDescent="0.2">
      <c r="A686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68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68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68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68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68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68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687" spans="1:7" x14ac:dyDescent="0.2">
      <c r="A687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68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68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68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68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68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68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688" spans="1:7" x14ac:dyDescent="0.2">
      <c r="A688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68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68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68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68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68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68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689" spans="1:7" x14ac:dyDescent="0.2">
      <c r="A689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68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68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68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68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68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68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690" spans="1:7" x14ac:dyDescent="0.2">
      <c r="A690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69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69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69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69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69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69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691" spans="1:7" x14ac:dyDescent="0.2">
      <c r="A691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69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69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69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69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69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69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692" spans="1:7" x14ac:dyDescent="0.2">
      <c r="A692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69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69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69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69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69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69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693" spans="1:7" x14ac:dyDescent="0.2">
      <c r="A693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69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69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69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69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69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69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694" spans="1:7" x14ac:dyDescent="0.2">
      <c r="A694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69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69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69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69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69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69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695" spans="1:7" x14ac:dyDescent="0.2">
      <c r="A695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69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69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69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69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69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69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696" spans="1:7" x14ac:dyDescent="0.2">
      <c r="A696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69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69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69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69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69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69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697" spans="1:7" x14ac:dyDescent="0.2">
      <c r="A697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69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69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69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69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69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69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698" spans="1:7" x14ac:dyDescent="0.2">
      <c r="A698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69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69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69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69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69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69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699" spans="1:7" x14ac:dyDescent="0.2">
      <c r="A699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69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69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69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69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69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69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700" spans="1:7" x14ac:dyDescent="0.2">
      <c r="A700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70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70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70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70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70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70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701" spans="1:7" x14ac:dyDescent="0.2">
      <c r="A701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70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70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70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70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70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70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702" spans="1:7" x14ac:dyDescent="0.2">
      <c r="A702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70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70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70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70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70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70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703" spans="1:7" x14ac:dyDescent="0.2">
      <c r="A703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70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70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70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70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70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70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704" spans="1:7" x14ac:dyDescent="0.2">
      <c r="A704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70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70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70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70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70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70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705" spans="1:7" x14ac:dyDescent="0.2">
      <c r="A705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70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70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70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70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70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70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706" spans="1:7" x14ac:dyDescent="0.2">
      <c r="A706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70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70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70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70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70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70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707" spans="1:7" x14ac:dyDescent="0.2">
      <c r="A707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70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70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70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70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70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70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708" spans="1:7" x14ac:dyDescent="0.2">
      <c r="A708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70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70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70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70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70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70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709" spans="1:7" x14ac:dyDescent="0.2">
      <c r="A709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70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70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70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70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70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70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710" spans="1:7" x14ac:dyDescent="0.2">
      <c r="A710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71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71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71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71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71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71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711" spans="1:7" x14ac:dyDescent="0.2">
      <c r="A711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71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71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71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71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71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71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712" spans="1:7" x14ac:dyDescent="0.2">
      <c r="A712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71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71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71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71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71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71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713" spans="1:7" x14ac:dyDescent="0.2">
      <c r="A713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71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71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71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71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71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71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714" spans="1:7" x14ac:dyDescent="0.2">
      <c r="A714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71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71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71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71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71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71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715" spans="1:7" x14ac:dyDescent="0.2">
      <c r="A715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71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71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71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71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71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71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716" spans="1:7" x14ac:dyDescent="0.2">
      <c r="A716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71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71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71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71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71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71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717" spans="1:7" x14ac:dyDescent="0.2">
      <c r="A717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71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71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71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71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71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71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718" spans="1:7" x14ac:dyDescent="0.2">
      <c r="A718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71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71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71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71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71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71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719" spans="1:7" x14ac:dyDescent="0.2">
      <c r="A719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71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71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71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71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71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71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720" spans="1:7" x14ac:dyDescent="0.2">
      <c r="A720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72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72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72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72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72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72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721" spans="1:7" x14ac:dyDescent="0.2">
      <c r="A721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72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72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72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72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72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72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722" spans="1:7" x14ac:dyDescent="0.2">
      <c r="A722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72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72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72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72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72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72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723" spans="1:7" x14ac:dyDescent="0.2">
      <c r="A723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72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72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72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72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72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72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724" spans="1:7" x14ac:dyDescent="0.2">
      <c r="A724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72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72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72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72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72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72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725" spans="1:7" x14ac:dyDescent="0.2">
      <c r="A725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72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72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72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72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72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72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726" spans="1:7" x14ac:dyDescent="0.2">
      <c r="A726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72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72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72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72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72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72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727" spans="1:7" x14ac:dyDescent="0.2">
      <c r="A727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72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72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72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72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72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72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728" spans="1:7" x14ac:dyDescent="0.2">
      <c r="A728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72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72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72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72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72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72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729" spans="1:7" x14ac:dyDescent="0.2">
      <c r="A729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72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72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72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72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72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72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730" spans="1:7" x14ac:dyDescent="0.2">
      <c r="A730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73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73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73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73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73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73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731" spans="1:7" x14ac:dyDescent="0.2">
      <c r="A731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73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73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73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73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73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73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732" spans="1:7" x14ac:dyDescent="0.2">
      <c r="A732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73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73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73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73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73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73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733" spans="1:7" x14ac:dyDescent="0.2">
      <c r="A733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73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73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73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73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73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73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734" spans="1:7" x14ac:dyDescent="0.2">
      <c r="A734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73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73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73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73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73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73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735" spans="1:7" x14ac:dyDescent="0.2">
      <c r="A735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73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73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73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73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73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73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736" spans="1:7" x14ac:dyDescent="0.2">
      <c r="A736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73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73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73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73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73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73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737" spans="1:7" x14ac:dyDescent="0.2">
      <c r="A737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73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73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73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73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73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73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738" spans="1:7" x14ac:dyDescent="0.2">
      <c r="A738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73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73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73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73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73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73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739" spans="1:7" x14ac:dyDescent="0.2">
      <c r="A739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73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73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73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73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73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73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740" spans="1:7" x14ac:dyDescent="0.2">
      <c r="A740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74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74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74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74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74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74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741" spans="1:7" x14ac:dyDescent="0.2">
      <c r="A741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74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74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74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74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74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74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742" spans="1:7" x14ac:dyDescent="0.2">
      <c r="A742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74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74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74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74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74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74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743" spans="1:7" x14ac:dyDescent="0.2">
      <c r="A743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74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74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74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74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74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74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744" spans="1:7" x14ac:dyDescent="0.2">
      <c r="A744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74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74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74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74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74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74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745" spans="1:7" x14ac:dyDescent="0.2">
      <c r="A745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74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74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74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74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74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74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746" spans="1:7" x14ac:dyDescent="0.2">
      <c r="A746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74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74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74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74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74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74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747" spans="1:7" x14ac:dyDescent="0.2">
      <c r="A747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74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74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74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74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74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74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748" spans="1:7" x14ac:dyDescent="0.2">
      <c r="A748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74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74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74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74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74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74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749" spans="1:7" x14ac:dyDescent="0.2">
      <c r="A749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74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74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74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74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74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74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750" spans="1:7" x14ac:dyDescent="0.2">
      <c r="A750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75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75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75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75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75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75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751" spans="1:7" x14ac:dyDescent="0.2">
      <c r="A751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75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75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75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75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75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75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752" spans="1:7" x14ac:dyDescent="0.2">
      <c r="A752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75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75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75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75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75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75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753" spans="1:7" x14ac:dyDescent="0.2">
      <c r="A753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75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75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75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75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75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75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754" spans="1:7" x14ac:dyDescent="0.2">
      <c r="A754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75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75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75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75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75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75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755" spans="1:7" x14ac:dyDescent="0.2">
      <c r="A755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75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75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75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75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75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75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756" spans="1:7" x14ac:dyDescent="0.2">
      <c r="A756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75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75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75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75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75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75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757" spans="1:7" x14ac:dyDescent="0.2">
      <c r="A757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75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75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75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75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75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75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758" spans="1:7" x14ac:dyDescent="0.2">
      <c r="A758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75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75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75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75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75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75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759" spans="1:7" x14ac:dyDescent="0.2">
      <c r="A759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75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75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75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75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75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75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760" spans="1:7" x14ac:dyDescent="0.2">
      <c r="A760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76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76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76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76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76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76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761" spans="1:7" x14ac:dyDescent="0.2">
      <c r="A761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76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76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76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76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76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76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762" spans="1:7" x14ac:dyDescent="0.2">
      <c r="A762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76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76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76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76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76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76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763" spans="1:7" x14ac:dyDescent="0.2">
      <c r="A763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76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76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76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76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76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76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764" spans="1:7" x14ac:dyDescent="0.2">
      <c r="A764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76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76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76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76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76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76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765" spans="1:7" x14ac:dyDescent="0.2">
      <c r="A765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76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76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76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76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76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76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766" spans="1:7" x14ac:dyDescent="0.2">
      <c r="A766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76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76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76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76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76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76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767" spans="1:7" x14ac:dyDescent="0.2">
      <c r="A767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76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76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76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76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76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76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768" spans="1:7" x14ac:dyDescent="0.2">
      <c r="A768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76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76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76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76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76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76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769" spans="1:7" x14ac:dyDescent="0.2">
      <c r="A769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76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76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76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76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76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76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770" spans="1:7" x14ac:dyDescent="0.2">
      <c r="A770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77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77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77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77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77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77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771" spans="1:7" x14ac:dyDescent="0.2">
      <c r="A771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77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77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77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77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77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77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772" spans="1:7" x14ac:dyDescent="0.2">
      <c r="A772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77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77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77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77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77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77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773" spans="1:7" x14ac:dyDescent="0.2">
      <c r="A773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77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77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77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77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77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77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774" spans="1:7" x14ac:dyDescent="0.2">
      <c r="A774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77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77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77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77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77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77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775" spans="1:7" x14ac:dyDescent="0.2">
      <c r="A775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77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77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77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77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77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77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776" spans="1:7" x14ac:dyDescent="0.2">
      <c r="A776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77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77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77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77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77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77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777" spans="1:7" x14ac:dyDescent="0.2">
      <c r="A777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77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77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77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77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77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77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778" spans="1:7" x14ac:dyDescent="0.2">
      <c r="A778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77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77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77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77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77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77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779" spans="1:7" x14ac:dyDescent="0.2">
      <c r="A779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77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77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77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77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77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77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780" spans="1:7" x14ac:dyDescent="0.2">
      <c r="A780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78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78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78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78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78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78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781" spans="1:7" x14ac:dyDescent="0.2">
      <c r="A781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78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78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78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78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78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78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782" spans="1:7" x14ac:dyDescent="0.2">
      <c r="A782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78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78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78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78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78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78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783" spans="1:7" x14ac:dyDescent="0.2">
      <c r="A783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78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78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78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78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78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78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784" spans="1:7" x14ac:dyDescent="0.2">
      <c r="A784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78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78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78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78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78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78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785" spans="1:7" x14ac:dyDescent="0.2">
      <c r="A785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78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78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78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78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78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78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786" spans="1:7" x14ac:dyDescent="0.2">
      <c r="A786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78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78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78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78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78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78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787" spans="1:7" x14ac:dyDescent="0.2">
      <c r="A787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78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78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78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78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78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78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788" spans="1:7" x14ac:dyDescent="0.2">
      <c r="A788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78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78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78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78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78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78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789" spans="1:7" x14ac:dyDescent="0.2">
      <c r="A789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78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78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78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78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78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78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790" spans="1:7" x14ac:dyDescent="0.2">
      <c r="A790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79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79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79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79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79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79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791" spans="1:7" x14ac:dyDescent="0.2">
      <c r="A791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79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79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79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79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79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79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792" spans="1:7" x14ac:dyDescent="0.2">
      <c r="A792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79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79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79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79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79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79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793" spans="1:7" x14ac:dyDescent="0.2">
      <c r="A793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79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79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79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79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79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79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794" spans="1:7" x14ac:dyDescent="0.2">
      <c r="A794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79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79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79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79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79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79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795" spans="1:7" x14ac:dyDescent="0.2">
      <c r="A795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79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79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79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79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79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79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796" spans="1:7" x14ac:dyDescent="0.2">
      <c r="A796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79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79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79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79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79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79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797" spans="1:7" x14ac:dyDescent="0.2">
      <c r="A797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79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79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79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79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79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79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798" spans="1:7" x14ac:dyDescent="0.2">
      <c r="A798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79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79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79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79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79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79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799" spans="1:7" x14ac:dyDescent="0.2">
      <c r="A799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79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79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79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79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79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79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800" spans="1:7" x14ac:dyDescent="0.2">
      <c r="A800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80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80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80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80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80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80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801" spans="1:7" x14ac:dyDescent="0.2">
      <c r="A801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80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80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80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80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80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80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802" spans="1:7" x14ac:dyDescent="0.2">
      <c r="A802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80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80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80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80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80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80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803" spans="1:7" x14ac:dyDescent="0.2">
      <c r="A803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80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80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80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80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80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80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804" spans="1:7" x14ac:dyDescent="0.2">
      <c r="A804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80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80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80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80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80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80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805" spans="1:7" x14ac:dyDescent="0.2">
      <c r="A805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80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80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80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80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80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80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806" spans="1:7" x14ac:dyDescent="0.2">
      <c r="A806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80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80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80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80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80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80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807" spans="1:7" x14ac:dyDescent="0.2">
      <c r="A807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80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80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80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80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80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80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808" spans="1:7" x14ac:dyDescent="0.2">
      <c r="A808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80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80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80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80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80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80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809" spans="1:7" x14ac:dyDescent="0.2">
      <c r="A809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80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80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80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80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80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80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810" spans="1:7" x14ac:dyDescent="0.2">
      <c r="A810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81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81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81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81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81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81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811" spans="1:7" x14ac:dyDescent="0.2">
      <c r="A811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81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81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81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81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81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81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812" spans="1:7" x14ac:dyDescent="0.2">
      <c r="A812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81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81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81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81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81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81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813" spans="1:7" x14ac:dyDescent="0.2">
      <c r="A813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81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81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81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81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81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81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814" spans="1:7" x14ac:dyDescent="0.2">
      <c r="A814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81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81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81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81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81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81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815" spans="1:7" x14ac:dyDescent="0.2">
      <c r="A815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81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81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81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81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81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81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816" spans="1:7" x14ac:dyDescent="0.2">
      <c r="A816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81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81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81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81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81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81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817" spans="1:7" x14ac:dyDescent="0.2">
      <c r="A817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81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81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81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81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81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81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818" spans="1:7" x14ac:dyDescent="0.2">
      <c r="A818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81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81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81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81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81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81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819" spans="1:7" x14ac:dyDescent="0.2">
      <c r="A819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81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81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81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81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81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81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820" spans="1:7" x14ac:dyDescent="0.2">
      <c r="A820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82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82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82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82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82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82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821" spans="1:7" x14ac:dyDescent="0.2">
      <c r="A821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82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82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82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82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82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82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822" spans="1:7" x14ac:dyDescent="0.2">
      <c r="A822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82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82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82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82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82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82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823" spans="1:7" x14ac:dyDescent="0.2">
      <c r="A823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82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82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82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82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82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82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824" spans="1:7" x14ac:dyDescent="0.2">
      <c r="A824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82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82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82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82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82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82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825" spans="1:7" x14ac:dyDescent="0.2">
      <c r="A825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82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82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82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82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82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82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826" spans="1:7" x14ac:dyDescent="0.2">
      <c r="A826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82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82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82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82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82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82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827" spans="1:7" x14ac:dyDescent="0.2">
      <c r="A827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82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82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82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82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82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82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828" spans="1:7" x14ac:dyDescent="0.2">
      <c r="A828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82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82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82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82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82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82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829" spans="1:7" x14ac:dyDescent="0.2">
      <c r="A829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82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82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82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82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82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82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830" spans="1:7" x14ac:dyDescent="0.2">
      <c r="A830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83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83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83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83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83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83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831" spans="1:7" x14ac:dyDescent="0.2">
      <c r="A831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83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83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83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83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83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83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832" spans="1:7" x14ac:dyDescent="0.2">
      <c r="A832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83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83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83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83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83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83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833" spans="1:7" x14ac:dyDescent="0.2">
      <c r="A833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83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83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83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83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83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83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834" spans="1:7" x14ac:dyDescent="0.2">
      <c r="A834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83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83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83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83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83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83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835" spans="1:7" x14ac:dyDescent="0.2">
      <c r="A835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83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83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83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83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83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83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836" spans="1:7" x14ac:dyDescent="0.2">
      <c r="A836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83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83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83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83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83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83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837" spans="1:7" x14ac:dyDescent="0.2">
      <c r="A837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83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83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83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83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83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83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838" spans="1:7" x14ac:dyDescent="0.2">
      <c r="A838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83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83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83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83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83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83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839" spans="1:7" x14ac:dyDescent="0.2">
      <c r="A839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83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83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83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83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83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83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840" spans="1:7" x14ac:dyDescent="0.2">
      <c r="A840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84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84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84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84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84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84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841" spans="1:7" x14ac:dyDescent="0.2">
      <c r="A841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84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84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84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84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84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84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842" spans="1:7" x14ac:dyDescent="0.2">
      <c r="A842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84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84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84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84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84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84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843" spans="1:7" x14ac:dyDescent="0.2">
      <c r="A843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84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84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84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84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84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84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844" spans="1:7" x14ac:dyDescent="0.2">
      <c r="A844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84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84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84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84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84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84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845" spans="1:7" x14ac:dyDescent="0.2">
      <c r="A845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84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84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84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84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84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84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846" spans="1:7" x14ac:dyDescent="0.2">
      <c r="A846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84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84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84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84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84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84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847" spans="1:7" x14ac:dyDescent="0.2">
      <c r="A847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84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84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84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84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84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84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848" spans="1:7" x14ac:dyDescent="0.2">
      <c r="A848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84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84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84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84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84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84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849" spans="1:7" x14ac:dyDescent="0.2">
      <c r="A849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84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84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84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84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84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84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850" spans="1:7" x14ac:dyDescent="0.2">
      <c r="A850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85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85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85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85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85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85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851" spans="1:7" x14ac:dyDescent="0.2">
      <c r="A851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85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85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85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85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85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85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852" spans="1:7" x14ac:dyDescent="0.2">
      <c r="A852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85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85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85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85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85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85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853" spans="1:7" x14ac:dyDescent="0.2">
      <c r="A853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85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85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85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85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85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85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854" spans="1:7" x14ac:dyDescent="0.2">
      <c r="A854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85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85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85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85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85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85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855" spans="1:7" x14ac:dyDescent="0.2">
      <c r="A855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85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85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85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85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85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85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856" spans="1:7" x14ac:dyDescent="0.2">
      <c r="A856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85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85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85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85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85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85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857" spans="1:7" x14ac:dyDescent="0.2">
      <c r="A857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85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85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85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85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85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85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858" spans="1:7" x14ac:dyDescent="0.2">
      <c r="A858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85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85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85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85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85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85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859" spans="1:7" x14ac:dyDescent="0.2">
      <c r="A859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85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85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85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85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85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85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860" spans="1:7" x14ac:dyDescent="0.2">
      <c r="A860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86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86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86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86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86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86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861" spans="1:7" x14ac:dyDescent="0.2">
      <c r="A861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86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86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86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86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86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86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862" spans="1:7" x14ac:dyDescent="0.2">
      <c r="A862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86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86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86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86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86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86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863" spans="1:7" x14ac:dyDescent="0.2">
      <c r="A863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86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86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86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86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86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86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864" spans="1:7" x14ac:dyDescent="0.2">
      <c r="A864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86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86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86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86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86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86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865" spans="1:7" x14ac:dyDescent="0.2">
      <c r="A865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86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86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86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86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86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86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866" spans="1:7" x14ac:dyDescent="0.2">
      <c r="A866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86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86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86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86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86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86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867" spans="1:7" x14ac:dyDescent="0.2">
      <c r="A867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86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86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86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86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86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86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868" spans="1:7" x14ac:dyDescent="0.2">
      <c r="A868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86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86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86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86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86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86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869" spans="1:7" x14ac:dyDescent="0.2">
      <c r="A869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86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86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86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86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86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86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870" spans="1:7" x14ac:dyDescent="0.2">
      <c r="A870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87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87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87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87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87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87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871" spans="1:7" x14ac:dyDescent="0.2">
      <c r="A871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87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87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87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87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87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87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872" spans="1:7" x14ac:dyDescent="0.2">
      <c r="A872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87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87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87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87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87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87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873" spans="1:7" x14ac:dyDescent="0.2">
      <c r="A873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87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87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87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87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87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87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874" spans="1:7" x14ac:dyDescent="0.2">
      <c r="A874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87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87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87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87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87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87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875" spans="1:7" x14ac:dyDescent="0.2">
      <c r="A875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87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87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87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87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87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87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876" spans="1:7" x14ac:dyDescent="0.2">
      <c r="A876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87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87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87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87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87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87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877" spans="1:7" x14ac:dyDescent="0.2">
      <c r="A877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87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87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87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87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87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87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878" spans="1:7" x14ac:dyDescent="0.2">
      <c r="A878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87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87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87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87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87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87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879" spans="1:7" x14ac:dyDescent="0.2">
      <c r="A879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87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87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87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87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87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87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880" spans="1:7" x14ac:dyDescent="0.2">
      <c r="A880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88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88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88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88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88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88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881" spans="1:7" x14ac:dyDescent="0.2">
      <c r="A881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88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88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88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88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88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88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882" spans="1:7" x14ac:dyDescent="0.2">
      <c r="A882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88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88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88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88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88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88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883" spans="1:7" x14ac:dyDescent="0.2">
      <c r="A883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88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88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88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88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88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88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884" spans="1:7" x14ac:dyDescent="0.2">
      <c r="A884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88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88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88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88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88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88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885" spans="1:7" x14ac:dyDescent="0.2">
      <c r="A885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88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88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88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88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88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88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886" spans="1:7" x14ac:dyDescent="0.2">
      <c r="A886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88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88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88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88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88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88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887" spans="1:7" x14ac:dyDescent="0.2">
      <c r="A887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88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88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88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88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88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88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888" spans="1:7" x14ac:dyDescent="0.2">
      <c r="A888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88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88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88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88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88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88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889" spans="1:7" x14ac:dyDescent="0.2">
      <c r="A889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88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88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88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88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88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88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890" spans="1:7" x14ac:dyDescent="0.2">
      <c r="A890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89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89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89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89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89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89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891" spans="1:7" x14ac:dyDescent="0.2">
      <c r="A891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89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89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89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89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89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89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892" spans="1:7" x14ac:dyDescent="0.2">
      <c r="A892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89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89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89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89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89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89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893" spans="1:7" x14ac:dyDescent="0.2">
      <c r="A893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89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89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89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89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89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89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894" spans="1:7" x14ac:dyDescent="0.2">
      <c r="A894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89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89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89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89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89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89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895" spans="1:7" x14ac:dyDescent="0.2">
      <c r="A895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89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89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89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89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89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89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896" spans="1:7" x14ac:dyDescent="0.2">
      <c r="A896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89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89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89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89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89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89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897" spans="1:7" x14ac:dyDescent="0.2">
      <c r="A897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89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89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89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89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89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89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898" spans="1:7" x14ac:dyDescent="0.2">
      <c r="A898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89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89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89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89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89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89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899" spans="1:7" x14ac:dyDescent="0.2">
      <c r="A899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89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89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89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89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89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89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900" spans="1:7" x14ac:dyDescent="0.2">
      <c r="A900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90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90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90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90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90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90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901" spans="1:7" x14ac:dyDescent="0.2">
      <c r="A901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90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90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90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90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90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90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902" spans="1:7" x14ac:dyDescent="0.2">
      <c r="A902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90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90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90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90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90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90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903" spans="1:7" x14ac:dyDescent="0.2">
      <c r="A903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90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90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90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90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90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90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904" spans="1:7" x14ac:dyDescent="0.2">
      <c r="A904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90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90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90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90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90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90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905" spans="1:7" x14ac:dyDescent="0.2">
      <c r="A905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90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90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90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90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90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90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906" spans="1:7" x14ac:dyDescent="0.2">
      <c r="A906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90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90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90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90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90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90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907" spans="1:7" x14ac:dyDescent="0.2">
      <c r="A907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90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90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90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90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90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90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908" spans="1:7" x14ac:dyDescent="0.2">
      <c r="A908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90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90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90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90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90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90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909" spans="1:7" x14ac:dyDescent="0.2">
      <c r="A909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90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90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90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90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90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90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910" spans="1:7" x14ac:dyDescent="0.2">
      <c r="A910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91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91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91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91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91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91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911" spans="1:7" x14ac:dyDescent="0.2">
      <c r="A911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91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91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91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91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91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91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912" spans="1:7" x14ac:dyDescent="0.2">
      <c r="A912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91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91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91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91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91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91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913" spans="1:7" x14ac:dyDescent="0.2">
      <c r="A913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91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91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91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91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91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91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914" spans="1:7" x14ac:dyDescent="0.2">
      <c r="A914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91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91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91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91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91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91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915" spans="1:7" x14ac:dyDescent="0.2">
      <c r="A915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91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91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91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91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91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91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916" spans="1:7" x14ac:dyDescent="0.2">
      <c r="A916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91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91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91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91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91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91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917" spans="1:7" x14ac:dyDescent="0.2">
      <c r="A917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91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91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91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91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91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91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918" spans="1:7" x14ac:dyDescent="0.2">
      <c r="A918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91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91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91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91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91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91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919" spans="1:7" x14ac:dyDescent="0.2">
      <c r="A919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91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91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91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91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91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91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920" spans="1:7" x14ac:dyDescent="0.2">
      <c r="A920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92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92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92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92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92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92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921" spans="1:7" x14ac:dyDescent="0.2">
      <c r="A921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92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92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92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92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92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92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922" spans="1:7" x14ac:dyDescent="0.2">
      <c r="A922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92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92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92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92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92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92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923" spans="1:7" x14ac:dyDescent="0.2">
      <c r="A923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92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92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92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92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92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92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924" spans="1:7" x14ac:dyDescent="0.2">
      <c r="A924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92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92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92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92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92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92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925" spans="1:7" x14ac:dyDescent="0.2">
      <c r="A925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92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92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92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92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92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92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926" spans="1:7" x14ac:dyDescent="0.2">
      <c r="A926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92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92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92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92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92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92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927" spans="1:7" x14ac:dyDescent="0.2">
      <c r="A927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92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92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92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92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92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92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928" spans="1:7" x14ac:dyDescent="0.2">
      <c r="A928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92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92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92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92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92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92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929" spans="1:7" x14ac:dyDescent="0.2">
      <c r="A929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92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92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92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92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92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92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930" spans="1:7" x14ac:dyDescent="0.2">
      <c r="A930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93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93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93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93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93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93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931" spans="1:7" x14ac:dyDescent="0.2">
      <c r="A931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93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93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93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93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93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93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932" spans="1:7" x14ac:dyDescent="0.2">
      <c r="A932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93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93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93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93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93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93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933" spans="1:7" x14ac:dyDescent="0.2">
      <c r="A933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93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93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93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93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93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93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934" spans="1:7" x14ac:dyDescent="0.2">
      <c r="A934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93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93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93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93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93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93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935" spans="1:7" x14ac:dyDescent="0.2">
      <c r="A935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93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93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93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93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93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93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936" spans="1:7" x14ac:dyDescent="0.2">
      <c r="A936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93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93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93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93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93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93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937" spans="1:7" x14ac:dyDescent="0.2">
      <c r="A937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93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93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93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93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93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93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938" spans="1:7" x14ac:dyDescent="0.2">
      <c r="A938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93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93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93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93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93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93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939" spans="1:7" x14ac:dyDescent="0.2">
      <c r="A939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93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93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93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93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93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93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940" spans="1:7" x14ac:dyDescent="0.2">
      <c r="A940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94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94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94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94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94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94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941" spans="1:7" x14ac:dyDescent="0.2">
      <c r="A941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94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94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94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94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94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94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942" spans="1:7" x14ac:dyDescent="0.2">
      <c r="A942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94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94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94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94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94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94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943" spans="1:7" x14ac:dyDescent="0.2">
      <c r="A943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94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94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94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94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94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94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944" spans="1:7" x14ac:dyDescent="0.2">
      <c r="A944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94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94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94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94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94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94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945" spans="1:7" x14ac:dyDescent="0.2">
      <c r="A945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94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94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94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94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94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94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946" spans="1:7" x14ac:dyDescent="0.2">
      <c r="A946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94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94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94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94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94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94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947" spans="1:7" x14ac:dyDescent="0.2">
      <c r="A947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94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94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94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94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94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94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948" spans="1:7" x14ac:dyDescent="0.2">
      <c r="A948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94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94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94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94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94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94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949" spans="1:7" x14ac:dyDescent="0.2">
      <c r="A949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94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94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94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94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94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94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950" spans="1:7" x14ac:dyDescent="0.2">
      <c r="A950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95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95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95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95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95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95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951" spans="1:7" x14ac:dyDescent="0.2">
      <c r="A951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95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95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95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95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95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95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952" spans="1:7" x14ac:dyDescent="0.2">
      <c r="A952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95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95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95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95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95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95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953" spans="1:7" x14ac:dyDescent="0.2">
      <c r="A953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95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95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95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95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95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95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954" spans="1:7" x14ac:dyDescent="0.2">
      <c r="A954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95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95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95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95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95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95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955" spans="1:7" x14ac:dyDescent="0.2">
      <c r="A955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95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95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95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95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95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95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956" spans="1:7" x14ac:dyDescent="0.2">
      <c r="A956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95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95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95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95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95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95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957" spans="1:7" x14ac:dyDescent="0.2">
      <c r="A957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95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95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95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95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95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95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958" spans="1:7" x14ac:dyDescent="0.2">
      <c r="A958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95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95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95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95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95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95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959" spans="1:7" x14ac:dyDescent="0.2">
      <c r="A959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95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95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95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95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95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95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960" spans="1:7" x14ac:dyDescent="0.2">
      <c r="A960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96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96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96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96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96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96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961" spans="1:7" x14ac:dyDescent="0.2">
      <c r="A961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96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96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96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96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96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96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962" spans="1:7" x14ac:dyDescent="0.2">
      <c r="A962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96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96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96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96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96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96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963" spans="1:7" x14ac:dyDescent="0.2">
      <c r="A963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96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96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96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96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96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96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964" spans="1:7" x14ac:dyDescent="0.2">
      <c r="A964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96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96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96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96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96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96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965" spans="1:7" x14ac:dyDescent="0.2">
      <c r="A965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96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96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96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96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96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96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966" spans="1:7" x14ac:dyDescent="0.2">
      <c r="A966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96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96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96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96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96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96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967" spans="1:7" x14ac:dyDescent="0.2">
      <c r="A967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96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96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96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96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96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96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968" spans="1:7" x14ac:dyDescent="0.2">
      <c r="A968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96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96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96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96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96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96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969" spans="1:7" x14ac:dyDescent="0.2">
      <c r="A969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96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96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96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96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96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96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970" spans="1:7" x14ac:dyDescent="0.2">
      <c r="A970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97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97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97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97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97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97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971" spans="1:7" x14ac:dyDescent="0.2">
      <c r="A971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97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97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97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97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97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97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972" spans="1:7" x14ac:dyDescent="0.2">
      <c r="A972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97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97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97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97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97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97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973" spans="1:7" x14ac:dyDescent="0.2">
      <c r="A973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97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97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97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97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97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97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974" spans="1:7" x14ac:dyDescent="0.2">
      <c r="A974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97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97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97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97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97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97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975" spans="1:7" x14ac:dyDescent="0.2">
      <c r="A975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97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97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97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97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97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97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976" spans="1:7" x14ac:dyDescent="0.2">
      <c r="A976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97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97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97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97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97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97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977" spans="1:7" x14ac:dyDescent="0.2">
      <c r="A977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97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97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97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97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97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97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978" spans="1:7" x14ac:dyDescent="0.2">
      <c r="A978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97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97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97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97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97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97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979" spans="1:7" x14ac:dyDescent="0.2">
      <c r="A979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97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97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97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97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97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97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980" spans="1:7" x14ac:dyDescent="0.2">
      <c r="A980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98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98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98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98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98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98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981" spans="1:7" x14ac:dyDescent="0.2">
      <c r="A981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98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98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98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98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98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98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982" spans="1:7" x14ac:dyDescent="0.2">
      <c r="A982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98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98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98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98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98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98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983" spans="1:7" x14ac:dyDescent="0.2">
      <c r="A983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98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98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98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98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98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98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984" spans="1:7" x14ac:dyDescent="0.2">
      <c r="A984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98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98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98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98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98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98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985" spans="1:7" x14ac:dyDescent="0.2">
      <c r="A985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98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98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98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98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98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98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986" spans="1:7" x14ac:dyDescent="0.2">
      <c r="A986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98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98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98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98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98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98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987" spans="1:7" x14ac:dyDescent="0.2">
      <c r="A987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98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98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98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98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98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98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988" spans="1:7" x14ac:dyDescent="0.2">
      <c r="A988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98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98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98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98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98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98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989" spans="1:7" x14ac:dyDescent="0.2">
      <c r="A989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98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98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98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98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98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98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990" spans="1:7" x14ac:dyDescent="0.2">
      <c r="A990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99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99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99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99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99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99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991" spans="1:7" x14ac:dyDescent="0.2">
      <c r="A991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99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99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99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99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99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99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992" spans="1:7" x14ac:dyDescent="0.2">
      <c r="A992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99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99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99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99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99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992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993" spans="1:7" x14ac:dyDescent="0.2">
      <c r="A993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99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99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99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99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99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993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994" spans="1:7" x14ac:dyDescent="0.2">
      <c r="A994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99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99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99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99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99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994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995" spans="1:7" x14ac:dyDescent="0.2">
      <c r="A995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99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99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99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99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99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995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996" spans="1:7" x14ac:dyDescent="0.2">
      <c r="A996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99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99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99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99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99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996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997" spans="1:7" x14ac:dyDescent="0.2">
      <c r="A997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99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99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99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99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99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997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998" spans="1:7" x14ac:dyDescent="0.2">
      <c r="A998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99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99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99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99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99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998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999" spans="1:7" x14ac:dyDescent="0.2">
      <c r="A999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99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99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99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99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99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999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1000" spans="1:7" x14ac:dyDescent="0.2">
      <c r="A1000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100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100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100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100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100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1000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  <row r="1001" spans="1:7" x14ac:dyDescent="0.2">
      <c r="A1001" s="114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B100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C100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D100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E100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F100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  <c r="G1001" s="115" t="str">
        <f>IF(Certificate!$C$10="","",IF(INDEX(Salons!$A$1:$H$10000,MATCH(Certificate!$D$10,Salons!$A$1:$A$10000,0)+ROW()-2,1)=Certificate!$D$10,INDEX(Salons!$A$1:$H$10000,MATCH(Certificate!$D$10,Salons!$A$1:$A$10000,0)+ROW()-2,COLUMN()+1),""))</f>
        <v/>
      </c>
    </row>
  </sheetData>
  <sheetProtection password="F317" sheet="1" objects="1" scenarios="1"/>
  <conditionalFormatting sqref="A2:G1001">
    <cfRule type="expression" dxfId="18" priority="1">
      <formula>$G2=""</formula>
    </cfRule>
    <cfRule type="expression" dxfId="17" priority="2">
      <formula>$G2&gt;3</formula>
    </cfRule>
  </conditionalFormatting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03"/>
  <sheetViews>
    <sheetView zoomScaleNormal="100" workbookViewId="0">
      <selection activeCell="B1" sqref="B1"/>
    </sheetView>
  </sheetViews>
  <sheetFormatPr defaultColWidth="0" defaultRowHeight="15" zeroHeight="1" x14ac:dyDescent="0.2"/>
  <cols>
    <col min="1" max="1" width="6.7109375" style="11" customWidth="1"/>
    <col min="2" max="2" width="33.7109375" style="11" bestFit="1" customWidth="1"/>
    <col min="3" max="17" width="8.85546875" style="11" customWidth="1"/>
    <col min="18" max="18" width="6.7109375" style="11" customWidth="1"/>
    <col min="19" max="30" width="6.7109375" style="11" hidden="1" customWidth="1"/>
    <col min="31" max="31" width="9.140625" style="11" hidden="1" customWidth="1"/>
    <col min="32" max="16384" width="0" style="11" hidden="1"/>
  </cols>
  <sheetData>
    <row r="1" spans="1:31" ht="15.75" x14ac:dyDescent="0.25">
      <c r="B1" s="106" t="s">
        <v>32</v>
      </c>
    </row>
    <row r="2" spans="1:31" ht="15.75" x14ac:dyDescent="0.25">
      <c r="B2" s="106"/>
    </row>
    <row r="3" spans="1:31" ht="16.5" thickBot="1" x14ac:dyDescent="0.3">
      <c r="B3" s="97" t="s">
        <v>1520</v>
      </c>
    </row>
    <row r="4" spans="1:31" ht="15.75" x14ac:dyDescent="0.2">
      <c r="A4" s="13"/>
      <c r="B4" s="99" t="s">
        <v>1535</v>
      </c>
      <c r="C4" s="251" t="s">
        <v>1536</v>
      </c>
      <c r="D4" s="251"/>
      <c r="E4" s="251"/>
      <c r="F4" s="252"/>
      <c r="G4" s="26"/>
      <c r="H4" s="26"/>
      <c r="I4" s="12"/>
      <c r="J4" s="12"/>
      <c r="K4" s="12"/>
      <c r="L4" s="12"/>
      <c r="M4" s="12"/>
      <c r="N4" s="12"/>
      <c r="O4" s="12"/>
      <c r="P4" s="12"/>
    </row>
    <row r="5" spans="1:31" ht="15.75" x14ac:dyDescent="0.2">
      <c r="A5" s="13"/>
      <c r="B5" s="17" t="s">
        <v>79</v>
      </c>
      <c r="C5" s="246" t="s">
        <v>1436</v>
      </c>
      <c r="D5" s="247"/>
      <c r="E5" s="247"/>
      <c r="F5" s="248"/>
      <c r="G5" s="14"/>
      <c r="H5" s="14"/>
      <c r="I5" s="12"/>
      <c r="J5" s="12"/>
      <c r="K5" s="12"/>
      <c r="L5" s="12"/>
      <c r="M5" s="12"/>
      <c r="N5" s="12"/>
      <c r="O5" s="12"/>
      <c r="P5" s="12"/>
    </row>
    <row r="6" spans="1:31" ht="15.75" x14ac:dyDescent="0.2">
      <c r="A6" s="13"/>
      <c r="B6" s="17" t="s">
        <v>238</v>
      </c>
      <c r="C6" s="249" t="s">
        <v>11</v>
      </c>
      <c r="D6" s="249"/>
      <c r="E6" s="249"/>
      <c r="F6" s="250"/>
      <c r="G6" s="14"/>
      <c r="H6" s="14"/>
      <c r="I6" s="12"/>
      <c r="J6" s="12"/>
      <c r="K6" s="12"/>
      <c r="L6" s="12"/>
      <c r="M6" s="12"/>
      <c r="N6" s="12"/>
      <c r="O6" s="12"/>
      <c r="P6" s="12"/>
    </row>
    <row r="7" spans="1:31" ht="15.75" x14ac:dyDescent="0.2">
      <c r="A7" s="13"/>
      <c r="B7" s="17" t="s">
        <v>239</v>
      </c>
      <c r="C7" s="249" t="s">
        <v>246</v>
      </c>
      <c r="D7" s="249"/>
      <c r="E7" s="249"/>
      <c r="F7" s="250"/>
      <c r="G7" s="14"/>
      <c r="H7" s="14"/>
      <c r="I7" s="12"/>
      <c r="J7" s="12"/>
      <c r="K7" s="12"/>
      <c r="L7" s="12"/>
      <c r="M7" s="12"/>
      <c r="N7" s="12"/>
      <c r="O7" s="12"/>
      <c r="P7" s="12"/>
    </row>
    <row r="8" spans="1:31" ht="15.75" x14ac:dyDescent="0.2">
      <c r="A8" s="13"/>
      <c r="B8" s="17" t="s">
        <v>240</v>
      </c>
      <c r="C8" s="249" t="s">
        <v>33</v>
      </c>
      <c r="D8" s="249"/>
      <c r="E8" s="249"/>
      <c r="F8" s="250"/>
      <c r="G8" s="14"/>
      <c r="H8" s="14"/>
      <c r="I8" s="12"/>
      <c r="J8" s="12"/>
      <c r="K8" s="12"/>
      <c r="L8" s="12"/>
      <c r="M8" s="12"/>
      <c r="N8" s="12"/>
      <c r="O8" s="12"/>
      <c r="P8" s="12"/>
    </row>
    <row r="9" spans="1:31" ht="15.75" x14ac:dyDescent="0.2">
      <c r="A9" s="13"/>
      <c r="B9" s="17" t="s">
        <v>4</v>
      </c>
      <c r="C9" s="249" t="s">
        <v>12</v>
      </c>
      <c r="D9" s="249"/>
      <c r="E9" s="249"/>
      <c r="F9" s="250"/>
      <c r="G9" s="14"/>
      <c r="H9" s="14"/>
      <c r="I9" s="12"/>
      <c r="J9" s="12"/>
      <c r="K9" s="12"/>
      <c r="L9" s="12"/>
      <c r="M9" s="12"/>
      <c r="N9" s="12"/>
      <c r="O9" s="12"/>
      <c r="P9" s="12"/>
    </row>
    <row r="10" spans="1:31" ht="15.75" x14ac:dyDescent="0.2">
      <c r="A10" s="13"/>
      <c r="B10" s="17" t="s">
        <v>241</v>
      </c>
      <c r="C10" s="249" t="s">
        <v>14</v>
      </c>
      <c r="D10" s="249"/>
      <c r="E10" s="249"/>
      <c r="F10" s="250"/>
      <c r="G10" s="14"/>
      <c r="H10" s="14"/>
      <c r="I10" s="12"/>
      <c r="J10" s="12"/>
      <c r="K10" s="12"/>
      <c r="L10" s="12"/>
      <c r="M10" s="12"/>
      <c r="N10" s="12"/>
      <c r="O10" s="12"/>
      <c r="P10" s="12"/>
    </row>
    <row r="11" spans="1:31" ht="15.75" x14ac:dyDescent="0.2">
      <c r="A11" s="13"/>
      <c r="B11" s="17" t="s">
        <v>2</v>
      </c>
      <c r="C11" s="249" t="s">
        <v>9</v>
      </c>
      <c r="D11" s="249"/>
      <c r="E11" s="249"/>
      <c r="F11" s="250"/>
      <c r="G11" s="14"/>
      <c r="H11" s="14"/>
      <c r="I11" s="12"/>
      <c r="J11" s="12"/>
      <c r="K11" s="12"/>
      <c r="L11" s="12"/>
      <c r="M11" s="12"/>
      <c r="N11" s="12"/>
      <c r="O11" s="12"/>
      <c r="P11" s="12"/>
    </row>
    <row r="12" spans="1:31" ht="15.75" x14ac:dyDescent="0.2">
      <c r="A12" s="13"/>
      <c r="B12" s="17" t="s">
        <v>5</v>
      </c>
      <c r="C12" s="249" t="s">
        <v>15</v>
      </c>
      <c r="D12" s="249"/>
      <c r="E12" s="249"/>
      <c r="F12" s="250"/>
      <c r="G12" s="14"/>
      <c r="H12" s="14"/>
      <c r="I12" s="12"/>
      <c r="J12" s="12"/>
      <c r="K12" s="12"/>
      <c r="L12" s="12"/>
      <c r="M12" s="12"/>
      <c r="N12" s="12"/>
      <c r="O12" s="12"/>
      <c r="P12" s="12"/>
    </row>
    <row r="13" spans="1:31" ht="15.75" x14ac:dyDescent="0.2">
      <c r="A13" s="13"/>
      <c r="B13" s="17" t="s">
        <v>242</v>
      </c>
      <c r="C13" s="249" t="s">
        <v>244</v>
      </c>
      <c r="D13" s="249"/>
      <c r="E13" s="249"/>
      <c r="F13" s="250"/>
      <c r="G13" s="14"/>
      <c r="H13" s="14"/>
      <c r="I13" s="12"/>
      <c r="J13" s="12"/>
      <c r="K13" s="12"/>
      <c r="L13" s="12"/>
      <c r="M13" s="12"/>
      <c r="N13" s="12"/>
      <c r="O13" s="12"/>
      <c r="P13" s="12"/>
    </row>
    <row r="14" spans="1:31" ht="15.75" x14ac:dyDescent="0.2">
      <c r="A14" s="13"/>
      <c r="B14" s="17" t="s">
        <v>243</v>
      </c>
      <c r="C14" s="249" t="s">
        <v>245</v>
      </c>
      <c r="D14" s="249"/>
      <c r="E14" s="249"/>
      <c r="F14" s="250"/>
      <c r="G14" s="14"/>
      <c r="H14" s="14"/>
      <c r="I14" s="12"/>
      <c r="J14" s="12"/>
      <c r="K14" s="12"/>
      <c r="L14" s="12"/>
      <c r="M14" s="12"/>
      <c r="N14" s="12"/>
      <c r="O14" s="12"/>
      <c r="P14" s="12"/>
    </row>
    <row r="15" spans="1:31" ht="16.5" thickBot="1" x14ac:dyDescent="0.25">
      <c r="A15" s="13"/>
      <c r="B15" s="18" t="s">
        <v>1</v>
      </c>
      <c r="C15" s="244" t="s">
        <v>10</v>
      </c>
      <c r="D15" s="244"/>
      <c r="E15" s="244"/>
      <c r="F15" s="245"/>
      <c r="G15" s="14"/>
      <c r="H15" s="14"/>
      <c r="I15" s="12"/>
      <c r="J15" s="12"/>
      <c r="K15" s="12"/>
      <c r="L15" s="12"/>
      <c r="M15" s="12"/>
      <c r="N15" s="12"/>
      <c r="O15" s="12"/>
      <c r="P15" s="12"/>
    </row>
    <row r="16" spans="1:31" x14ac:dyDescent="0.2">
      <c r="A16" s="16"/>
      <c r="B16" s="15"/>
      <c r="C16" s="15"/>
      <c r="D16" s="14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6"/>
      <c r="Q16" s="16"/>
      <c r="R16" s="16"/>
      <c r="S16" s="16"/>
      <c r="T16" s="16"/>
      <c r="U16" s="16"/>
      <c r="V16" s="12"/>
      <c r="W16" s="12"/>
      <c r="X16" s="12"/>
      <c r="Y16" s="12"/>
      <c r="Z16" s="12"/>
      <c r="AA16" s="12"/>
      <c r="AB16" s="12"/>
      <c r="AC16" s="12"/>
      <c r="AD16" s="12"/>
      <c r="AE16" s="12"/>
    </row>
    <row r="17" spans="1:31" ht="16.5" thickBot="1" x14ac:dyDescent="0.25">
      <c r="A17" s="16"/>
      <c r="B17" s="98" t="s">
        <v>1521</v>
      </c>
      <c r="I17" s="15"/>
      <c r="J17" s="15"/>
      <c r="K17" s="15"/>
      <c r="L17" s="15"/>
      <c r="M17" s="15"/>
      <c r="N17" s="15"/>
      <c r="O17" s="15"/>
      <c r="P17" s="16"/>
      <c r="Q17" s="16"/>
      <c r="R17" s="16"/>
      <c r="S17" s="16"/>
      <c r="T17" s="16"/>
      <c r="U17" s="16"/>
      <c r="V17" s="12"/>
      <c r="W17" s="12"/>
      <c r="X17" s="12"/>
      <c r="Y17" s="12"/>
      <c r="Z17" s="12"/>
      <c r="AA17" s="12"/>
      <c r="AB17" s="12"/>
      <c r="AC17" s="12"/>
      <c r="AD17" s="12"/>
      <c r="AE17" s="12"/>
    </row>
    <row r="18" spans="1:31" ht="15.75" x14ac:dyDescent="0.2">
      <c r="A18" s="16"/>
      <c r="B18" s="99" t="s">
        <v>82</v>
      </c>
      <c r="C18" s="111" t="s">
        <v>188</v>
      </c>
      <c r="D18" s="111" t="s">
        <v>189</v>
      </c>
      <c r="E18" s="111" t="s">
        <v>190</v>
      </c>
      <c r="F18" s="111" t="s">
        <v>191</v>
      </c>
      <c r="G18" s="111" t="s">
        <v>1518</v>
      </c>
      <c r="H18" s="112" t="s">
        <v>1519</v>
      </c>
      <c r="I18" s="15"/>
      <c r="J18" s="15"/>
      <c r="K18" s="15"/>
      <c r="L18" s="15"/>
      <c r="M18" s="15"/>
      <c r="N18" s="15"/>
      <c r="O18" s="15"/>
      <c r="P18" s="16"/>
      <c r="Q18" s="16"/>
      <c r="R18" s="16"/>
      <c r="S18" s="16"/>
      <c r="T18" s="16"/>
      <c r="U18" s="16"/>
      <c r="V18" s="12"/>
      <c r="W18" s="12"/>
      <c r="X18" s="12"/>
      <c r="Y18" s="12"/>
      <c r="Z18" s="12"/>
      <c r="AA18" s="12"/>
      <c r="AB18" s="12"/>
      <c r="AC18" s="12"/>
      <c r="AD18" s="12"/>
      <c r="AE18" s="12"/>
    </row>
    <row r="19" spans="1:31" x14ac:dyDescent="0.2">
      <c r="A19" s="16"/>
      <c r="B19" s="21" t="s">
        <v>1523</v>
      </c>
      <c r="C19" s="19">
        <v>50</v>
      </c>
      <c r="D19" s="19">
        <v>90</v>
      </c>
      <c r="E19" s="19">
        <v>120</v>
      </c>
      <c r="F19" s="19">
        <v>150</v>
      </c>
      <c r="G19" s="19">
        <v>0</v>
      </c>
      <c r="H19" s="22">
        <v>0</v>
      </c>
      <c r="I19" s="15"/>
      <c r="J19" s="15"/>
      <c r="K19" s="15"/>
      <c r="L19" s="15"/>
      <c r="M19" s="15"/>
      <c r="N19" s="15"/>
      <c r="O19" s="15"/>
      <c r="P19" s="16"/>
      <c r="Q19" s="16"/>
      <c r="R19" s="16"/>
      <c r="S19" s="16"/>
      <c r="T19" s="16"/>
      <c r="U19" s="16"/>
      <c r="V19" s="12"/>
      <c r="W19" s="12"/>
      <c r="X19" s="12"/>
      <c r="Y19" s="12"/>
      <c r="Z19" s="12"/>
      <c r="AA19" s="12"/>
      <c r="AB19" s="12"/>
      <c r="AC19" s="12"/>
      <c r="AD19" s="12"/>
      <c r="AE19" s="12"/>
    </row>
    <row r="20" spans="1:31" ht="15.75" x14ac:dyDescent="0.2">
      <c r="A20" s="16"/>
      <c r="B20" s="17" t="s">
        <v>1522</v>
      </c>
      <c r="C20" s="19"/>
      <c r="D20" s="19"/>
      <c r="E20" s="19"/>
      <c r="F20" s="19"/>
      <c r="G20" s="19"/>
      <c r="H20" s="22"/>
      <c r="I20" s="15"/>
      <c r="J20" s="15"/>
      <c r="K20" s="15"/>
      <c r="L20" s="15"/>
      <c r="M20" s="15"/>
      <c r="N20" s="15"/>
      <c r="O20" s="15"/>
      <c r="P20" s="16"/>
      <c r="Q20" s="16"/>
      <c r="R20" s="16"/>
      <c r="S20" s="16"/>
      <c r="T20" s="16"/>
      <c r="U20" s="16"/>
      <c r="V20" s="12"/>
      <c r="W20" s="12"/>
      <c r="X20" s="12"/>
      <c r="Y20" s="12"/>
      <c r="Z20" s="12"/>
      <c r="AA20" s="12"/>
      <c r="AB20" s="12"/>
      <c r="AC20" s="12"/>
      <c r="AD20" s="12"/>
      <c r="AE20" s="12"/>
    </row>
    <row r="21" spans="1:31" x14ac:dyDescent="0.2">
      <c r="A21" s="16"/>
      <c r="B21" s="21" t="s">
        <v>1524</v>
      </c>
      <c r="C21" s="19">
        <v>15</v>
      </c>
      <c r="D21" s="19">
        <v>25</v>
      </c>
      <c r="E21" s="19">
        <v>30</v>
      </c>
      <c r="F21" s="19">
        <v>40</v>
      </c>
      <c r="G21" s="19">
        <v>60</v>
      </c>
      <c r="H21" s="22">
        <v>100</v>
      </c>
      <c r="I21" s="15"/>
      <c r="J21" s="15"/>
      <c r="K21" s="15"/>
      <c r="L21" s="15"/>
      <c r="M21" s="15"/>
      <c r="N21" s="15"/>
      <c r="O21" s="15"/>
      <c r="P21" s="16"/>
      <c r="Q21" s="16"/>
      <c r="R21" s="16"/>
      <c r="S21" s="16"/>
      <c r="T21" s="16"/>
      <c r="U21" s="16"/>
      <c r="V21" s="12"/>
      <c r="W21" s="12"/>
      <c r="X21" s="12"/>
      <c r="Y21" s="12"/>
      <c r="Z21" s="12"/>
      <c r="AA21" s="12"/>
      <c r="AB21" s="12"/>
      <c r="AC21" s="12"/>
      <c r="AD21" s="12"/>
      <c r="AE21" s="12"/>
    </row>
    <row r="22" spans="1:31" ht="15.75" x14ac:dyDescent="0.2">
      <c r="A22" s="16"/>
      <c r="B22" s="17" t="s">
        <v>1522</v>
      </c>
      <c r="C22" s="19"/>
      <c r="D22" s="19"/>
      <c r="E22" s="19"/>
      <c r="F22" s="19"/>
      <c r="G22" s="19"/>
      <c r="H22" s="22"/>
      <c r="I22" s="15"/>
      <c r="J22" s="15"/>
      <c r="K22" s="15"/>
      <c r="L22" s="15"/>
      <c r="M22" s="15"/>
      <c r="N22" s="15"/>
      <c r="O22" s="15"/>
      <c r="P22" s="16"/>
      <c r="Q22" s="16"/>
      <c r="R22" s="16"/>
      <c r="S22" s="16"/>
      <c r="T22" s="16"/>
      <c r="U22" s="16"/>
      <c r="V22" s="12"/>
      <c r="W22" s="12"/>
      <c r="X22" s="12"/>
      <c r="Y22" s="12"/>
      <c r="Z22" s="12"/>
      <c r="AA22" s="12"/>
      <c r="AB22" s="12"/>
      <c r="AC22" s="12"/>
      <c r="AD22" s="12"/>
      <c r="AE22" s="12"/>
    </row>
    <row r="23" spans="1:31" ht="15.75" thickBot="1" x14ac:dyDescent="0.25">
      <c r="A23" s="16"/>
      <c r="B23" s="23" t="s">
        <v>1525</v>
      </c>
      <c r="C23" s="20">
        <v>0</v>
      </c>
      <c r="D23" s="20">
        <v>2</v>
      </c>
      <c r="E23" s="20">
        <v>12</v>
      </c>
      <c r="F23" s="20">
        <v>37</v>
      </c>
      <c r="G23" s="20">
        <v>30</v>
      </c>
      <c r="H23" s="24">
        <v>50</v>
      </c>
      <c r="I23" s="15"/>
      <c r="J23" s="15"/>
      <c r="K23" s="15"/>
      <c r="L23" s="15"/>
      <c r="M23" s="15"/>
      <c r="N23" s="15"/>
      <c r="O23" s="15"/>
      <c r="P23" s="16"/>
      <c r="Q23" s="16"/>
      <c r="R23" s="16"/>
      <c r="S23" s="16"/>
      <c r="T23" s="16"/>
      <c r="U23" s="16"/>
      <c r="V23" s="12"/>
      <c r="W23" s="12"/>
      <c r="X23" s="12"/>
      <c r="Y23" s="12"/>
      <c r="Z23" s="12"/>
      <c r="AA23" s="12"/>
      <c r="AB23" s="12"/>
      <c r="AC23" s="12"/>
      <c r="AD23" s="12"/>
      <c r="AE23" s="12"/>
    </row>
    <row r="24" spans="1:31" ht="15.75" thickBot="1" x14ac:dyDescent="0.25">
      <c r="A24" s="16"/>
      <c r="B24" s="95"/>
      <c r="C24" s="96"/>
      <c r="D24" s="96"/>
      <c r="E24" s="96"/>
      <c r="F24" s="96"/>
      <c r="G24" s="96"/>
      <c r="H24" s="96"/>
      <c r="I24" s="15"/>
      <c r="J24" s="15"/>
      <c r="K24" s="15"/>
      <c r="L24" s="15"/>
      <c r="M24" s="15"/>
      <c r="N24" s="15"/>
      <c r="O24" s="15"/>
      <c r="P24" s="16"/>
      <c r="Q24" s="16"/>
      <c r="R24" s="16"/>
      <c r="S24" s="16"/>
      <c r="T24" s="16"/>
      <c r="U24" s="16"/>
      <c r="V24" s="12"/>
      <c r="W24" s="12"/>
      <c r="X24" s="12"/>
      <c r="Y24" s="12"/>
      <c r="Z24" s="12"/>
      <c r="AA24" s="12"/>
      <c r="AB24" s="12"/>
      <c r="AC24" s="12"/>
      <c r="AD24" s="12"/>
      <c r="AE24" s="12"/>
    </row>
    <row r="25" spans="1:31" ht="15.75" thickBot="1" x14ac:dyDescent="0.25">
      <c r="A25" s="16"/>
      <c r="B25" s="92" t="s">
        <v>1526</v>
      </c>
      <c r="C25" s="93">
        <v>3</v>
      </c>
      <c r="D25" s="93">
        <v>5</v>
      </c>
      <c r="E25" s="93">
        <v>6</v>
      </c>
      <c r="F25" s="93" t="s">
        <v>83</v>
      </c>
      <c r="G25" s="93" t="s">
        <v>83</v>
      </c>
      <c r="H25" s="94" t="s">
        <v>83</v>
      </c>
      <c r="I25" s="15"/>
      <c r="J25" s="15"/>
      <c r="K25" s="15"/>
      <c r="L25" s="15"/>
      <c r="M25" s="15"/>
      <c r="N25" s="15"/>
      <c r="O25" s="15"/>
      <c r="P25" s="16"/>
      <c r="Q25" s="16"/>
      <c r="R25" s="16"/>
      <c r="S25" s="16"/>
      <c r="T25" s="16"/>
      <c r="U25" s="16"/>
      <c r="V25" s="12"/>
      <c r="W25" s="12"/>
      <c r="X25" s="12"/>
      <c r="Y25" s="12"/>
      <c r="Z25" s="12"/>
      <c r="AA25" s="12"/>
      <c r="AB25" s="12"/>
      <c r="AC25" s="12"/>
      <c r="AD25" s="12"/>
      <c r="AE25" s="12"/>
    </row>
    <row r="26" spans="1:31" x14ac:dyDescent="0.2">
      <c r="A26" s="16"/>
      <c r="B26" s="15"/>
      <c r="C26" s="16"/>
      <c r="D26" s="16"/>
      <c r="E26" s="16"/>
      <c r="F26" s="16"/>
      <c r="G26" s="16"/>
      <c r="H26" s="16"/>
      <c r="I26" s="15"/>
      <c r="J26" s="15"/>
      <c r="K26" s="15"/>
      <c r="L26" s="15"/>
      <c r="M26" s="15"/>
      <c r="N26" s="15"/>
      <c r="O26" s="15"/>
      <c r="P26" s="16"/>
      <c r="Q26" s="16"/>
      <c r="R26" s="16"/>
      <c r="S26" s="16"/>
      <c r="T26" s="16"/>
      <c r="U26" s="16"/>
      <c r="V26" s="12"/>
      <c r="W26" s="12"/>
      <c r="X26" s="12"/>
      <c r="Y26" s="12"/>
      <c r="Z26" s="12"/>
      <c r="AA26" s="12"/>
      <c r="AB26" s="12"/>
      <c r="AC26" s="12"/>
      <c r="AD26" s="12"/>
      <c r="AE26" s="12"/>
    </row>
    <row r="27" spans="1:31" x14ac:dyDescent="0.2">
      <c r="A27" s="16"/>
      <c r="B27" s="264" t="s">
        <v>1527</v>
      </c>
      <c r="C27" s="264"/>
      <c r="D27" s="264"/>
      <c r="E27" s="264"/>
      <c r="F27" s="264"/>
      <c r="G27" s="264"/>
      <c r="H27" s="264"/>
      <c r="I27" s="15"/>
      <c r="J27" s="15"/>
      <c r="K27" s="15"/>
      <c r="L27" s="15"/>
      <c r="M27" s="15"/>
      <c r="N27" s="15"/>
      <c r="O27" s="15"/>
      <c r="P27" s="16"/>
      <c r="Q27" s="16"/>
      <c r="R27" s="16"/>
      <c r="S27" s="16"/>
      <c r="T27" s="16"/>
      <c r="U27" s="16"/>
      <c r="V27" s="12"/>
      <c r="W27" s="12"/>
      <c r="X27" s="12"/>
      <c r="Y27" s="12"/>
      <c r="Z27" s="12"/>
      <c r="AA27" s="12"/>
      <c r="AB27" s="12"/>
      <c r="AC27" s="12"/>
      <c r="AD27" s="12"/>
      <c r="AE27" s="12"/>
    </row>
    <row r="28" spans="1:31" x14ac:dyDescent="0.2">
      <c r="A28" s="12"/>
      <c r="B28" s="263" t="s">
        <v>1723</v>
      </c>
      <c r="C28" s="264"/>
      <c r="D28" s="264"/>
      <c r="E28" s="264"/>
      <c r="F28" s="264"/>
      <c r="G28" s="264"/>
      <c r="H28" s="264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</row>
    <row r="29" spans="1:31" x14ac:dyDescent="0.2">
      <c r="A29" s="12"/>
      <c r="B29" s="263" t="s">
        <v>1543</v>
      </c>
      <c r="C29" s="263"/>
      <c r="D29" s="263"/>
      <c r="E29" s="263"/>
      <c r="F29" s="263"/>
      <c r="G29" s="263"/>
      <c r="H29" s="263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</row>
    <row r="30" spans="1:31" x14ac:dyDescent="0.2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</row>
    <row r="31" spans="1:31" hidden="1" x14ac:dyDescent="0.2"/>
    <row r="32" spans="1:31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49" spans="2:3" hidden="1" x14ac:dyDescent="0.2"/>
    <row r="50" spans="2:3" hidden="1" x14ac:dyDescent="0.2"/>
    <row r="51" spans="2:3" hidden="1" x14ac:dyDescent="0.2"/>
    <row r="52" spans="2:3" hidden="1" x14ac:dyDescent="0.2"/>
    <row r="53" spans="2:3" hidden="1" x14ac:dyDescent="0.2"/>
    <row r="54" spans="2:3" hidden="1" x14ac:dyDescent="0.2"/>
    <row r="55" spans="2:3" hidden="1" x14ac:dyDescent="0.2"/>
    <row r="56" spans="2:3" hidden="1" x14ac:dyDescent="0.2"/>
    <row r="57" spans="2:3" hidden="1" x14ac:dyDescent="0.2"/>
    <row r="58" spans="2:3" hidden="1" x14ac:dyDescent="0.2"/>
    <row r="59" spans="2:3" hidden="1" x14ac:dyDescent="0.2"/>
    <row r="60" spans="2:3" ht="16.5" thickBot="1" x14ac:dyDescent="0.3">
      <c r="B60" s="97" t="s">
        <v>1528</v>
      </c>
    </row>
    <row r="61" spans="2:3" ht="15.75" x14ac:dyDescent="0.25">
      <c r="B61" s="105" t="s">
        <v>302</v>
      </c>
      <c r="C61" s="104" t="s">
        <v>7</v>
      </c>
    </row>
    <row r="62" spans="2:3" x14ac:dyDescent="0.2">
      <c r="B62" s="100" t="s">
        <v>1529</v>
      </c>
      <c r="C62" s="102">
        <v>4</v>
      </c>
    </row>
    <row r="63" spans="2:3" x14ac:dyDescent="0.2">
      <c r="B63" s="100" t="s">
        <v>1530</v>
      </c>
      <c r="C63" s="102">
        <v>5</v>
      </c>
    </row>
    <row r="64" spans="2:3" x14ac:dyDescent="0.2">
      <c r="B64" s="100" t="s">
        <v>1531</v>
      </c>
      <c r="C64" s="102">
        <v>3</v>
      </c>
    </row>
    <row r="65" spans="2:17" x14ac:dyDescent="0.2">
      <c r="B65" s="100" t="s">
        <v>1532</v>
      </c>
      <c r="C65" s="102">
        <v>2</v>
      </c>
    </row>
    <row r="66" spans="2:17" x14ac:dyDescent="0.2">
      <c r="B66" s="100" t="s">
        <v>16</v>
      </c>
      <c r="C66" s="102">
        <v>1</v>
      </c>
    </row>
    <row r="67" spans="2:17" x14ac:dyDescent="0.2">
      <c r="B67" s="100" t="s">
        <v>1533</v>
      </c>
      <c r="C67" s="102">
        <v>3</v>
      </c>
    </row>
    <row r="68" spans="2:17" x14ac:dyDescent="0.2">
      <c r="B68" s="100" t="s">
        <v>1534</v>
      </c>
      <c r="C68" s="102">
        <v>3</v>
      </c>
    </row>
    <row r="69" spans="2:17" x14ac:dyDescent="0.2">
      <c r="B69" s="100" t="s">
        <v>365</v>
      </c>
      <c r="C69" s="102">
        <v>2</v>
      </c>
    </row>
    <row r="70" spans="2:17" ht="15.75" thickBot="1" x14ac:dyDescent="0.25">
      <c r="B70" s="101" t="s">
        <v>343</v>
      </c>
      <c r="C70" s="103">
        <v>1</v>
      </c>
    </row>
    <row r="71" spans="2:17" x14ac:dyDescent="0.2"/>
    <row r="72" spans="2:17" ht="16.5" thickBot="1" x14ac:dyDescent="0.3">
      <c r="B72" s="97" t="s">
        <v>1537</v>
      </c>
    </row>
    <row r="73" spans="2:17" ht="15.75" x14ac:dyDescent="0.25">
      <c r="B73" s="253" t="s">
        <v>6</v>
      </c>
      <c r="C73" s="255" t="s">
        <v>1542</v>
      </c>
      <c r="D73" s="255"/>
      <c r="E73" s="255"/>
      <c r="F73" s="255"/>
      <c r="G73" s="255"/>
      <c r="H73" s="255"/>
      <c r="I73" s="255"/>
      <c r="J73" s="255"/>
      <c r="K73" s="255"/>
      <c r="L73" s="255"/>
      <c r="M73" s="255"/>
      <c r="N73" s="255"/>
      <c r="O73" s="255"/>
      <c r="P73" s="255"/>
      <c r="Q73" s="256"/>
    </row>
    <row r="74" spans="2:17" ht="15.75" x14ac:dyDescent="0.25">
      <c r="B74" s="254"/>
      <c r="C74" s="107">
        <v>15</v>
      </c>
      <c r="D74" s="107">
        <v>14</v>
      </c>
      <c r="E74" s="107">
        <v>13</v>
      </c>
      <c r="F74" s="107">
        <v>12</v>
      </c>
      <c r="G74" s="107">
        <v>11</v>
      </c>
      <c r="H74" s="107">
        <v>10</v>
      </c>
      <c r="I74" s="107">
        <v>9</v>
      </c>
      <c r="J74" s="107">
        <v>8</v>
      </c>
      <c r="K74" s="107">
        <v>7</v>
      </c>
      <c r="L74" s="107">
        <v>6</v>
      </c>
      <c r="M74" s="107">
        <v>5</v>
      </c>
      <c r="N74" s="107">
        <v>4</v>
      </c>
      <c r="O74" s="107">
        <v>3</v>
      </c>
      <c r="P74" s="107">
        <v>2</v>
      </c>
      <c r="Q74" s="108">
        <v>1</v>
      </c>
    </row>
    <row r="75" spans="2:17" ht="15.75" x14ac:dyDescent="0.25">
      <c r="B75" s="109" t="s">
        <v>25</v>
      </c>
      <c r="C75" s="132"/>
      <c r="D75" s="132"/>
      <c r="E75" s="133"/>
      <c r="F75" s="133"/>
      <c r="G75" s="133"/>
      <c r="H75" s="134"/>
      <c r="I75" s="134"/>
      <c r="J75" s="134"/>
      <c r="K75" s="135"/>
      <c r="L75" s="135"/>
      <c r="M75" s="135"/>
      <c r="N75" s="136"/>
      <c r="O75" s="136"/>
      <c r="P75" s="136"/>
      <c r="Q75" s="137"/>
    </row>
    <row r="76" spans="2:17" ht="15.75" x14ac:dyDescent="0.25">
      <c r="B76" s="109" t="s">
        <v>28</v>
      </c>
      <c r="C76" s="132"/>
      <c r="D76" s="132"/>
      <c r="E76" s="133"/>
      <c r="F76" s="133"/>
      <c r="G76" s="133"/>
      <c r="H76" s="134"/>
      <c r="I76" s="134"/>
      <c r="J76" s="134"/>
      <c r="K76" s="135"/>
      <c r="L76" s="135"/>
      <c r="M76" s="135"/>
      <c r="N76" s="136"/>
      <c r="O76" s="136"/>
      <c r="P76" s="136"/>
      <c r="Q76" s="137"/>
    </row>
    <row r="77" spans="2:17" ht="15.75" x14ac:dyDescent="0.25">
      <c r="B77" s="109" t="s">
        <v>29</v>
      </c>
      <c r="C77" s="132"/>
      <c r="D77" s="132"/>
      <c r="E77" s="133"/>
      <c r="F77" s="133"/>
      <c r="G77" s="133"/>
      <c r="H77" s="134"/>
      <c r="I77" s="134"/>
      <c r="J77" s="134"/>
      <c r="K77" s="135"/>
      <c r="L77" s="135"/>
      <c r="M77" s="135"/>
      <c r="N77" s="136"/>
      <c r="O77" s="136"/>
      <c r="P77" s="136"/>
      <c r="Q77" s="137"/>
    </row>
    <row r="78" spans="2:17" ht="15.75" x14ac:dyDescent="0.25">
      <c r="B78" s="109" t="s">
        <v>30</v>
      </c>
      <c r="C78" s="132"/>
      <c r="D78" s="132"/>
      <c r="E78" s="133"/>
      <c r="F78" s="133"/>
      <c r="G78" s="133"/>
      <c r="H78" s="134"/>
      <c r="I78" s="134"/>
      <c r="J78" s="134"/>
      <c r="K78" s="135"/>
      <c r="L78" s="135"/>
      <c r="M78" s="135"/>
      <c r="N78" s="136"/>
      <c r="O78" s="136"/>
      <c r="P78" s="136"/>
      <c r="Q78" s="137"/>
    </row>
    <row r="79" spans="2:17" ht="15.75" x14ac:dyDescent="0.25">
      <c r="B79" s="109" t="s">
        <v>31</v>
      </c>
      <c r="C79" s="132"/>
      <c r="D79" s="132"/>
      <c r="E79" s="133"/>
      <c r="F79" s="133"/>
      <c r="G79" s="133"/>
      <c r="H79" s="134"/>
      <c r="I79" s="134"/>
      <c r="J79" s="134"/>
      <c r="K79" s="135"/>
      <c r="L79" s="135"/>
      <c r="M79" s="135"/>
      <c r="N79" s="136"/>
      <c r="O79" s="136"/>
      <c r="P79" s="136"/>
      <c r="Q79" s="137"/>
    </row>
    <row r="80" spans="2:17" ht="15.75" x14ac:dyDescent="0.25">
      <c r="B80" s="109" t="s">
        <v>1538</v>
      </c>
      <c r="C80" s="132"/>
      <c r="D80" s="132"/>
      <c r="E80" s="133"/>
      <c r="F80" s="133"/>
      <c r="G80" s="133"/>
      <c r="H80" s="134"/>
      <c r="I80" s="134"/>
      <c r="J80" s="134"/>
      <c r="K80" s="135"/>
      <c r="L80" s="135"/>
      <c r="M80" s="135"/>
      <c r="N80" s="136"/>
      <c r="O80" s="136"/>
      <c r="P80" s="136"/>
      <c r="Q80" s="137"/>
    </row>
    <row r="81" spans="2:17" ht="15.75" x14ac:dyDescent="0.25">
      <c r="B81" s="109" t="s">
        <v>1539</v>
      </c>
      <c r="C81" s="132"/>
      <c r="D81" s="132"/>
      <c r="E81" s="133"/>
      <c r="F81" s="133"/>
      <c r="G81" s="133"/>
      <c r="H81" s="134"/>
      <c r="I81" s="134"/>
      <c r="J81" s="134"/>
      <c r="K81" s="135"/>
      <c r="L81" s="135"/>
      <c r="M81" s="135"/>
      <c r="N81" s="136"/>
      <c r="O81" s="136"/>
      <c r="P81" s="136"/>
      <c r="Q81" s="137"/>
    </row>
    <row r="82" spans="2:17" x14ac:dyDescent="0.2">
      <c r="B82" s="257"/>
      <c r="C82" s="258"/>
      <c r="D82" s="258"/>
      <c r="E82" s="258"/>
      <c r="F82" s="258"/>
      <c r="G82" s="258"/>
      <c r="H82" s="258"/>
      <c r="I82" s="258"/>
      <c r="J82" s="258"/>
      <c r="K82" s="258"/>
      <c r="L82" s="258"/>
      <c r="M82" s="258"/>
      <c r="N82" s="258"/>
      <c r="O82" s="258"/>
      <c r="P82" s="258"/>
      <c r="Q82" s="259"/>
    </row>
    <row r="83" spans="2:17" x14ac:dyDescent="0.2">
      <c r="B83" s="260"/>
      <c r="C83" s="261"/>
      <c r="D83" s="261"/>
      <c r="E83" s="261"/>
      <c r="F83" s="261"/>
      <c r="G83" s="261"/>
      <c r="H83" s="261"/>
      <c r="I83" s="261"/>
      <c r="J83" s="261"/>
      <c r="K83" s="261"/>
      <c r="L83" s="261"/>
      <c r="M83" s="261"/>
      <c r="N83" s="261"/>
      <c r="O83" s="261"/>
      <c r="P83" s="261"/>
      <c r="Q83" s="262"/>
    </row>
    <row r="84" spans="2:17" ht="16.5" thickBot="1" x14ac:dyDescent="0.3">
      <c r="B84" s="110" t="s">
        <v>1540</v>
      </c>
      <c r="C84" s="238" t="s">
        <v>363</v>
      </c>
      <c r="D84" s="238"/>
      <c r="E84" s="239" t="s">
        <v>1531</v>
      </c>
      <c r="F84" s="239"/>
      <c r="G84" s="239"/>
      <c r="H84" s="240" t="s">
        <v>1532</v>
      </c>
      <c r="I84" s="240"/>
      <c r="J84" s="240"/>
      <c r="K84" s="241" t="s">
        <v>16</v>
      </c>
      <c r="L84" s="241"/>
      <c r="M84" s="241"/>
      <c r="N84" s="242" t="s">
        <v>1541</v>
      </c>
      <c r="O84" s="242"/>
      <c r="P84" s="242"/>
      <c r="Q84" s="243"/>
    </row>
    <row r="85" spans="2:17" x14ac:dyDescent="0.2"/>
    <row r="86" spans="2:17" hidden="1" x14ac:dyDescent="0.2"/>
    <row r="87" spans="2:17" hidden="1" x14ac:dyDescent="0.2"/>
    <row r="88" spans="2:17" hidden="1" x14ac:dyDescent="0.2"/>
    <row r="89" spans="2:17" hidden="1" x14ac:dyDescent="0.2"/>
    <row r="90" spans="2:17" hidden="1" x14ac:dyDescent="0.2"/>
    <row r="91" spans="2:17" hidden="1" x14ac:dyDescent="0.2"/>
    <row r="92" spans="2:17" hidden="1" x14ac:dyDescent="0.2"/>
    <row r="93" spans="2:17" hidden="1" x14ac:dyDescent="0.2"/>
    <row r="94" spans="2:17" hidden="1" x14ac:dyDescent="0.2"/>
    <row r="95" spans="2:17" hidden="1" x14ac:dyDescent="0.2"/>
    <row r="96" spans="2:17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</sheetData>
  <sortState ref="B10:D19">
    <sortCondition ref="B2"/>
  </sortState>
  <mergeCells count="23">
    <mergeCell ref="B73:B74"/>
    <mergeCell ref="C73:Q73"/>
    <mergeCell ref="B82:Q83"/>
    <mergeCell ref="B29:H29"/>
    <mergeCell ref="B27:H27"/>
    <mergeCell ref="B28:H28"/>
    <mergeCell ref="C4:F4"/>
    <mergeCell ref="C6:F6"/>
    <mergeCell ref="C7:F7"/>
    <mergeCell ref="C8:F8"/>
    <mergeCell ref="C9:F9"/>
    <mergeCell ref="C15:F15"/>
    <mergeCell ref="C5:F5"/>
    <mergeCell ref="C10:F10"/>
    <mergeCell ref="C11:F11"/>
    <mergeCell ref="C12:F12"/>
    <mergeCell ref="C13:F13"/>
    <mergeCell ref="C14:F14"/>
    <mergeCell ref="C84:D84"/>
    <mergeCell ref="E84:G84"/>
    <mergeCell ref="H84:J84"/>
    <mergeCell ref="K84:M84"/>
    <mergeCell ref="N84:Q84"/>
  </mergeCells>
  <pageMargins left="0.70866141732283472" right="0.70866141732283472" top="0.74803149606299213" bottom="0.74803149606299213" header="0.31496062992125984" footer="0.31496062992125984"/>
  <pageSetup paperSize="9" scale="5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1:Y74"/>
  <sheetViews>
    <sheetView workbookViewId="0">
      <pane xSplit="2" ySplit="4" topLeftCell="C5" activePane="bottomRight" state="frozen"/>
      <selection pane="topRight"/>
      <selection pane="bottomLeft"/>
      <selection pane="bottomRight" sqref="A1:F1"/>
    </sheetView>
  </sheetViews>
  <sheetFormatPr defaultRowHeight="12.75" outlineLevelCol="1" x14ac:dyDescent="0.2"/>
  <cols>
    <col min="1" max="1" width="6.42578125" bestFit="1" customWidth="1"/>
    <col min="2" max="2" width="5.5703125" bestFit="1" customWidth="1"/>
    <col min="3" max="3" width="20.140625" bestFit="1" customWidth="1"/>
    <col min="4" max="4" width="8.85546875" bestFit="1" customWidth="1"/>
    <col min="5" max="5" width="12.42578125" bestFit="1" customWidth="1"/>
    <col min="6" max="6" width="12.5703125" bestFit="1" customWidth="1"/>
    <col min="7" max="7" width="7.85546875" bestFit="1" customWidth="1"/>
    <col min="8" max="9" width="8.140625" bestFit="1" customWidth="1"/>
    <col min="10" max="10" width="7.85546875" bestFit="1" customWidth="1"/>
    <col min="11" max="11" width="8.42578125" bestFit="1" customWidth="1"/>
    <col min="12" max="12" width="7.140625" bestFit="1" customWidth="1"/>
    <col min="13" max="14" width="7.7109375" bestFit="1" customWidth="1"/>
    <col min="15" max="17" width="7.85546875" bestFit="1" customWidth="1"/>
    <col min="18" max="18" width="5.5703125" bestFit="1" customWidth="1"/>
    <col min="19" max="19" width="6.7109375" bestFit="1" customWidth="1"/>
    <col min="20" max="20" width="6.140625" bestFit="1" customWidth="1"/>
    <col min="21" max="21" width="7.140625" bestFit="1" customWidth="1"/>
    <col min="22" max="22" width="11.140625" customWidth="1" outlineLevel="1"/>
    <col min="23" max="23" width="11.7109375" customWidth="1" outlineLevel="1"/>
    <col min="24" max="24" width="8.28515625" customWidth="1" outlineLevel="1"/>
    <col min="25" max="25" width="8.42578125" customWidth="1" outlineLevel="1"/>
  </cols>
  <sheetData>
    <row r="1" spans="1:25" x14ac:dyDescent="0.2">
      <c r="A1" s="266">
        <v>42705</v>
      </c>
      <c r="B1" s="267"/>
      <c r="C1" s="267"/>
      <c r="D1" s="267"/>
      <c r="E1" s="267"/>
      <c r="F1" s="267"/>
      <c r="G1" s="83">
        <v>3</v>
      </c>
      <c r="H1" s="83">
        <v>4</v>
      </c>
      <c r="I1" s="83">
        <v>5</v>
      </c>
      <c r="J1" s="83">
        <v>6</v>
      </c>
      <c r="K1" s="83">
        <v>7</v>
      </c>
      <c r="L1" s="83">
        <v>8</v>
      </c>
      <c r="M1" s="83">
        <v>9</v>
      </c>
      <c r="N1" s="83">
        <v>10</v>
      </c>
      <c r="O1" s="83">
        <v>11</v>
      </c>
      <c r="P1" s="83">
        <v>12</v>
      </c>
      <c r="Q1" s="83">
        <v>13</v>
      </c>
      <c r="R1" s="83"/>
      <c r="S1" s="83"/>
      <c r="T1" s="83"/>
      <c r="U1" s="83"/>
      <c r="V1" s="83">
        <v>2</v>
      </c>
      <c r="W1" s="83">
        <v>3</v>
      </c>
      <c r="X1" s="83">
        <v>4</v>
      </c>
      <c r="Y1" s="83">
        <v>5</v>
      </c>
    </row>
    <row r="2" spans="1:25" x14ac:dyDescent="0.2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</row>
    <row r="3" spans="1:25" x14ac:dyDescent="0.2">
      <c r="A3" s="75"/>
      <c r="B3" s="75"/>
      <c r="C3" s="75"/>
      <c r="D3" s="75"/>
      <c r="E3" s="75"/>
      <c r="F3" s="76"/>
      <c r="G3" s="265" t="s">
        <v>297</v>
      </c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77"/>
      <c r="S3" s="75"/>
      <c r="T3" s="75"/>
      <c r="U3" s="76"/>
      <c r="V3" s="265" t="s">
        <v>300</v>
      </c>
      <c r="W3" s="265"/>
      <c r="X3" s="265"/>
      <c r="Y3" s="265"/>
    </row>
    <row r="4" spans="1:25" x14ac:dyDescent="0.2">
      <c r="A4" s="69" t="s">
        <v>6</v>
      </c>
      <c r="B4" s="69" t="s">
        <v>132</v>
      </c>
      <c r="C4" s="69" t="s">
        <v>0</v>
      </c>
      <c r="D4" s="69" t="s">
        <v>7</v>
      </c>
      <c r="E4" s="70" t="s">
        <v>298</v>
      </c>
      <c r="F4" s="70" t="s">
        <v>299</v>
      </c>
      <c r="G4" s="153" t="s">
        <v>79</v>
      </c>
      <c r="H4" s="153" t="s">
        <v>238</v>
      </c>
      <c r="I4" s="153" t="s">
        <v>239</v>
      </c>
      <c r="J4" s="153" t="s">
        <v>240</v>
      </c>
      <c r="K4" s="153" t="s">
        <v>4</v>
      </c>
      <c r="L4" s="153" t="s">
        <v>241</v>
      </c>
      <c r="M4" s="153" t="s">
        <v>2</v>
      </c>
      <c r="N4" s="153" t="s">
        <v>5</v>
      </c>
      <c r="O4" s="153" t="s">
        <v>242</v>
      </c>
      <c r="P4" s="153" t="s">
        <v>243</v>
      </c>
      <c r="Q4" s="153" t="s">
        <v>1</v>
      </c>
      <c r="R4" s="154" t="s">
        <v>26</v>
      </c>
      <c r="S4" s="154" t="s">
        <v>27</v>
      </c>
      <c r="T4" s="154" t="s">
        <v>243</v>
      </c>
      <c r="U4" s="154" t="s">
        <v>135</v>
      </c>
      <c r="V4" s="147" t="s">
        <v>7</v>
      </c>
      <c r="W4" s="147" t="s">
        <v>133</v>
      </c>
      <c r="X4" s="147" t="s">
        <v>295</v>
      </c>
      <c r="Y4" s="147" t="s">
        <v>27</v>
      </c>
    </row>
    <row r="5" spans="1:25" x14ac:dyDescent="0.2">
      <c r="A5" s="79">
        <v>1</v>
      </c>
      <c r="B5" s="155">
        <v>7975</v>
      </c>
      <c r="C5" s="124" t="s">
        <v>1741</v>
      </c>
      <c r="D5" s="79">
        <f>VLOOKUP($B5,Points!$A$2:$P$99,16,FALSE)</f>
        <v>42</v>
      </c>
      <c r="E5" s="79">
        <f>VLOOKUP($B5,Points!$A$2:$P$99,15,FALSE)</f>
        <v>0</v>
      </c>
      <c r="F5" s="79">
        <f>VLOOKUP($B5,Points!$A$2:$P$99,14,FALSE)</f>
        <v>0</v>
      </c>
      <c r="G5" s="71">
        <f>IF(ISERROR(VLOOKUP($B5,Old!$B$2:$N$96,G$1,FALSE)),0,VLOOKUP($B5,Old!$B$2:$N$96,G$1,FALSE))+IF(ISERROR(VLOOKUP($B5,New!$B$2:$N$94,G$1,FALSE)),0,VLOOKUP($B5,New!$B$2:$N$94,G$1,FALSE))</f>
        <v>1</v>
      </c>
      <c r="H5" s="71">
        <f>IF(ISERROR(VLOOKUP($B5,Old!$B$2:$N$96,H$1,FALSE)),0,VLOOKUP($B5,Old!$B$2:$N$96,H$1,FALSE))+IF(ISERROR(VLOOKUP($B5,New!$B$2:$N$94,H$1,FALSE)),0,VLOOKUP($B5,New!$B$2:$N$94,H$1,FALSE))</f>
        <v>0</v>
      </c>
      <c r="I5" s="71">
        <f>IF(ISERROR(VLOOKUP($B5,Old!$B$2:$N$96,I$1,FALSE)),0,VLOOKUP($B5,Old!$B$2:$N$96,I$1,FALSE))+IF(ISERROR(VLOOKUP($B5,New!$B$2:$N$94,I$1,FALSE)),0,VLOOKUP($B5,New!$B$2:$N$94,I$1,FALSE))</f>
        <v>1</v>
      </c>
      <c r="J5" s="71">
        <f>IF(ISERROR(VLOOKUP($B5,Old!$B$2:$N$96,J$1,FALSE)),0,VLOOKUP($B5,Old!$B$2:$N$96,J$1,FALSE))+IF(ISERROR(VLOOKUP($B5,New!$B$2:$N$94,J$1,FALSE)),0,VLOOKUP($B5,New!$B$2:$N$94,J$1,FALSE))</f>
        <v>0</v>
      </c>
      <c r="K5" s="71">
        <f>IF(ISERROR(VLOOKUP($B5,Old!$B$2:$N$96,K$1,FALSE)),0,VLOOKUP($B5,Old!$B$2:$N$96,K$1,FALSE))+IF(ISERROR(VLOOKUP($B5,New!$B$2:$N$94,K$1,FALSE)),0,VLOOKUP($B5,New!$B$2:$N$94,K$1,FALSE))</f>
        <v>0</v>
      </c>
      <c r="L5" s="71">
        <f>IF(ISERROR(VLOOKUP($B5,Old!$B$2:$N$96,L$1,FALSE)),0,VLOOKUP($B5,Old!$B$2:$N$96,L$1,FALSE))+IF(ISERROR(VLOOKUP($B5,New!$B$2:$N$94,L$1,FALSE)),0,VLOOKUP($B5,New!$B$2:$N$94,L$1,FALSE))</f>
        <v>3</v>
      </c>
      <c r="M5" s="71">
        <f>IF(ISERROR(VLOOKUP($B5,Old!$B$2:$N$96,M$1,FALSE)),0,VLOOKUP($B5,Old!$B$2:$N$96,M$1,FALSE))+IF(ISERROR(VLOOKUP($B5,New!$B$2:$N$94,M$1,FALSE)),0,VLOOKUP($B5,New!$B$2:$N$94,M$1,FALSE))</f>
        <v>1</v>
      </c>
      <c r="N5" s="71">
        <f>IF(ISERROR(VLOOKUP($B5,Old!$B$2:$N$96,N$1,FALSE)),0,VLOOKUP($B5,Old!$B$2:$N$96,N$1,FALSE))+IF(ISERROR(VLOOKUP($B5,New!$B$2:$N$94,N$1,FALSE)),0,VLOOKUP($B5,New!$B$2:$N$94,N$1,FALSE))</f>
        <v>0</v>
      </c>
      <c r="O5" s="71">
        <f>IF(ISERROR(VLOOKUP($B5,Old!$B$2:$N$96,O$1,FALSE)),0,VLOOKUP($B5,Old!$B$2:$N$96,O$1,FALSE))+IF(ISERROR(VLOOKUP($B5,New!$B$2:$N$94,O$1,FALSE)),0,VLOOKUP($B5,New!$B$2:$N$94,O$1,FALSE))</f>
        <v>1</v>
      </c>
      <c r="P5" s="71">
        <f>IF(ISERROR(VLOOKUP($B5,Old!$B$2:$N$96,P$1,FALSE)),0,VLOOKUP($B5,Old!$B$2:$N$96,P$1,FALSE))+IF(ISERROR(VLOOKUP($B5,New!$B$2:$N$94,P$1,FALSE)),0,VLOOKUP($B5,New!$B$2:$N$94,P$1,FALSE))</f>
        <v>0</v>
      </c>
      <c r="Q5" s="71">
        <f>IF(ISERROR(VLOOKUP($B5,Old!$B$2:$N$96,Q$1,FALSE)),0,VLOOKUP($B5,Old!$B$2:$N$96,Q$1,FALSE))+IF(ISERROR(VLOOKUP($B5,New!$B$2:$N$94,Q$1,FALSE)),0,VLOOKUP($B5,New!$B$2:$N$94,Q$1,FALSE))</f>
        <v>1</v>
      </c>
      <c r="R5" s="72">
        <f t="shared" ref="R5:R36" si="0">SUM(G5:Q5)</f>
        <v>8</v>
      </c>
      <c r="S5" s="3">
        <f t="shared" ref="S5:S36" si="1">IF(G5&gt;X5,X5,G5)+IF(H5&gt;X5,X5,H5)+IF(I5&gt;X5,X5,I5)+IF(J5&gt;X5,X5,J5)+IF(K5&gt;X5,X5,K5)+IF(L5&gt;X5,X5,L5)+IF(M5&gt;X5,X5,M5)+IF(N5&gt;X5,X5,N5)+IF(O5&gt;X5,X5,O5)+IF(P5&gt;X5,X5,P5)+IF(Q5&gt;X5,X5,Q5)</f>
        <v>8</v>
      </c>
      <c r="T5" s="3" t="s">
        <v>187</v>
      </c>
      <c r="U5" s="3" t="str">
        <f t="shared" ref="U5:U36" si="2">IF(T5="YES","YES",IF((D5&gt;=V5)*AND(E5&gt;=W5)*AND(S5&gt;=Y5),"YES","NO"))</f>
        <v>NO</v>
      </c>
      <c r="V5" s="80">
        <f>VLOOKUP($A5,Rules!$A$2:$E$18,V$1,FALSE)</f>
        <v>50</v>
      </c>
      <c r="W5" s="80">
        <f>VLOOKUP($A5,Rules!$A$2:$E$18,W$1,FALSE)</f>
        <v>0</v>
      </c>
      <c r="X5" s="80">
        <f>VLOOKUP($A5,Rules!$A$2:$E$18,X$1,FALSE)</f>
        <v>3</v>
      </c>
      <c r="Y5" s="80">
        <f>VLOOKUP($A5,Rules!$A$2:$E$18,Y$1,FALSE)</f>
        <v>15</v>
      </c>
    </row>
    <row r="6" spans="1:25" x14ac:dyDescent="0.2">
      <c r="A6" s="79">
        <v>1</v>
      </c>
      <c r="B6" s="155">
        <v>8184</v>
      </c>
      <c r="C6" s="124" t="s">
        <v>1879</v>
      </c>
      <c r="D6" s="79">
        <f>VLOOKUP($B6,Points!$A$2:$P$99,16,FALSE)</f>
        <v>11</v>
      </c>
      <c r="E6" s="79">
        <f>VLOOKUP($B6,Points!$A$2:$P$99,15,FALSE)</f>
        <v>0</v>
      </c>
      <c r="F6" s="79">
        <f>VLOOKUP($B6,Points!$A$2:$P$99,14,FALSE)</f>
        <v>0</v>
      </c>
      <c r="G6" s="71">
        <f>IF(ISERROR(VLOOKUP($B6,Old!$B$2:$N$96,G$1,FALSE)),0,VLOOKUP($B6,Old!$B$2:$N$96,G$1,FALSE))+IF(ISERROR(VLOOKUP($B6,New!$B$2:$N$94,G$1,FALSE)),0,VLOOKUP($B6,New!$B$2:$N$94,G$1,FALSE))</f>
        <v>0</v>
      </c>
      <c r="H6" s="71">
        <f>IF(ISERROR(VLOOKUP($B6,Old!$B$2:$N$96,H$1,FALSE)),0,VLOOKUP($B6,Old!$B$2:$N$96,H$1,FALSE))+IF(ISERROR(VLOOKUP($B6,New!$B$2:$N$94,H$1,FALSE)),0,VLOOKUP($B6,New!$B$2:$N$94,H$1,FALSE))</f>
        <v>0</v>
      </c>
      <c r="I6" s="71">
        <f>IF(ISERROR(VLOOKUP($B6,Old!$B$2:$N$96,I$1,FALSE)),0,VLOOKUP($B6,Old!$B$2:$N$96,I$1,FALSE))+IF(ISERROR(VLOOKUP($B6,New!$B$2:$N$94,I$1,FALSE)),0,VLOOKUP($B6,New!$B$2:$N$94,I$1,FALSE))</f>
        <v>0</v>
      </c>
      <c r="J6" s="71">
        <f>IF(ISERROR(VLOOKUP($B6,Old!$B$2:$N$96,J$1,FALSE)),0,VLOOKUP($B6,Old!$B$2:$N$96,J$1,FALSE))+IF(ISERROR(VLOOKUP($B6,New!$B$2:$N$94,J$1,FALSE)),0,VLOOKUP($B6,New!$B$2:$N$94,J$1,FALSE))</f>
        <v>0</v>
      </c>
      <c r="K6" s="71">
        <f>IF(ISERROR(VLOOKUP($B6,Old!$B$2:$N$96,K$1,FALSE)),0,VLOOKUP($B6,Old!$B$2:$N$96,K$1,FALSE))+IF(ISERROR(VLOOKUP($B6,New!$B$2:$N$94,K$1,FALSE)),0,VLOOKUP($B6,New!$B$2:$N$94,K$1,FALSE))</f>
        <v>1</v>
      </c>
      <c r="L6" s="71">
        <f>IF(ISERROR(VLOOKUP($B6,Old!$B$2:$N$96,L$1,FALSE)),0,VLOOKUP($B6,Old!$B$2:$N$96,L$1,FALSE))+IF(ISERROR(VLOOKUP($B6,New!$B$2:$N$94,L$1,FALSE)),0,VLOOKUP($B6,New!$B$2:$N$94,L$1,FALSE))</f>
        <v>0</v>
      </c>
      <c r="M6" s="71">
        <f>IF(ISERROR(VLOOKUP($B6,Old!$B$2:$N$96,M$1,FALSE)),0,VLOOKUP($B6,Old!$B$2:$N$96,M$1,FALSE))+IF(ISERROR(VLOOKUP($B6,New!$B$2:$N$94,M$1,FALSE)),0,VLOOKUP($B6,New!$B$2:$N$94,M$1,FALSE))</f>
        <v>0</v>
      </c>
      <c r="N6" s="71">
        <f>IF(ISERROR(VLOOKUP($B6,Old!$B$2:$N$96,N$1,FALSE)),0,VLOOKUP($B6,Old!$B$2:$N$96,N$1,FALSE))+IF(ISERROR(VLOOKUP($B6,New!$B$2:$N$94,N$1,FALSE)),0,VLOOKUP($B6,New!$B$2:$N$94,N$1,FALSE))</f>
        <v>0</v>
      </c>
      <c r="O6" s="71">
        <f>IF(ISERROR(VLOOKUP($B6,Old!$B$2:$N$96,O$1,FALSE)),0,VLOOKUP($B6,Old!$B$2:$N$96,O$1,FALSE))+IF(ISERROR(VLOOKUP($B6,New!$B$2:$N$94,O$1,FALSE)),0,VLOOKUP($B6,New!$B$2:$N$94,O$1,FALSE))</f>
        <v>0</v>
      </c>
      <c r="P6" s="71">
        <f>IF(ISERROR(VLOOKUP($B6,Old!$B$2:$N$96,P$1,FALSE)),0,VLOOKUP($B6,Old!$B$2:$N$96,P$1,FALSE))+IF(ISERROR(VLOOKUP($B6,New!$B$2:$N$94,P$1,FALSE)),0,VLOOKUP($B6,New!$B$2:$N$94,P$1,FALSE))</f>
        <v>0</v>
      </c>
      <c r="Q6" s="71">
        <f>IF(ISERROR(VLOOKUP($B6,Old!$B$2:$N$96,Q$1,FALSE)),0,VLOOKUP($B6,Old!$B$2:$N$96,Q$1,FALSE))+IF(ISERROR(VLOOKUP($B6,New!$B$2:$N$94,Q$1,FALSE)),0,VLOOKUP($B6,New!$B$2:$N$94,Q$1,FALSE))</f>
        <v>0</v>
      </c>
      <c r="R6" s="72">
        <f t="shared" si="0"/>
        <v>1</v>
      </c>
      <c r="S6" s="3">
        <f t="shared" si="1"/>
        <v>1</v>
      </c>
      <c r="T6" s="3" t="s">
        <v>187</v>
      </c>
      <c r="U6" s="3" t="str">
        <f t="shared" si="2"/>
        <v>NO</v>
      </c>
      <c r="V6" s="80">
        <f>VLOOKUP($A6,Rules!$A$2:$E$18,V$1,FALSE)</f>
        <v>50</v>
      </c>
      <c r="W6" s="80">
        <f>VLOOKUP($A6,Rules!$A$2:$E$18,W$1,FALSE)</f>
        <v>0</v>
      </c>
      <c r="X6" s="80">
        <f>VLOOKUP($A6,Rules!$A$2:$E$18,X$1,FALSE)</f>
        <v>3</v>
      </c>
      <c r="Y6" s="80">
        <f>VLOOKUP($A6,Rules!$A$2:$E$18,Y$1,FALSE)</f>
        <v>15</v>
      </c>
    </row>
    <row r="7" spans="1:25" x14ac:dyDescent="0.2">
      <c r="A7" s="79">
        <v>1</v>
      </c>
      <c r="B7" s="155">
        <v>8040</v>
      </c>
      <c r="C7" s="124" t="s">
        <v>1941</v>
      </c>
      <c r="D7" s="79">
        <f>VLOOKUP($B7,Points!$A$2:$P$99,16,FALSE)</f>
        <v>28</v>
      </c>
      <c r="E7" s="79">
        <f>VLOOKUP($B7,Points!$A$2:$P$99,15,FALSE)</f>
        <v>0</v>
      </c>
      <c r="F7" s="79">
        <f>VLOOKUP($B7,Points!$A$2:$P$99,14,FALSE)</f>
        <v>0</v>
      </c>
      <c r="G7" s="71">
        <f>IF(ISERROR(VLOOKUP($B7,Old!$B$2:$N$96,G$1,FALSE)),0,VLOOKUP($B7,Old!$B$2:$N$96,G$1,FALSE))+IF(ISERROR(VLOOKUP($B7,New!$B$2:$N$94,G$1,FALSE)),0,VLOOKUP($B7,New!$B$2:$N$94,G$1,FALSE))</f>
        <v>0</v>
      </c>
      <c r="H7" s="71">
        <f>IF(ISERROR(VLOOKUP($B7,Old!$B$2:$N$96,H$1,FALSE)),0,VLOOKUP($B7,Old!$B$2:$N$96,H$1,FALSE))+IF(ISERROR(VLOOKUP($B7,New!$B$2:$N$94,H$1,FALSE)),0,VLOOKUP($B7,New!$B$2:$N$94,H$1,FALSE))</f>
        <v>1</v>
      </c>
      <c r="I7" s="71">
        <f>IF(ISERROR(VLOOKUP($B7,Old!$B$2:$N$96,I$1,FALSE)),0,VLOOKUP($B7,Old!$B$2:$N$96,I$1,FALSE))+IF(ISERROR(VLOOKUP($B7,New!$B$2:$N$94,I$1,FALSE)),0,VLOOKUP($B7,New!$B$2:$N$94,I$1,FALSE))</f>
        <v>0</v>
      </c>
      <c r="J7" s="71">
        <f>IF(ISERROR(VLOOKUP($B7,Old!$B$2:$N$96,J$1,FALSE)),0,VLOOKUP($B7,Old!$B$2:$N$96,J$1,FALSE))+IF(ISERROR(VLOOKUP($B7,New!$B$2:$N$94,J$1,FALSE)),0,VLOOKUP($B7,New!$B$2:$N$94,J$1,FALSE))</f>
        <v>0</v>
      </c>
      <c r="K7" s="71">
        <f>IF(ISERROR(VLOOKUP($B7,Old!$B$2:$N$96,K$1,FALSE)),0,VLOOKUP($B7,Old!$B$2:$N$96,K$1,FALSE))+IF(ISERROR(VLOOKUP($B7,New!$B$2:$N$94,K$1,FALSE)),0,VLOOKUP($B7,New!$B$2:$N$94,K$1,FALSE))</f>
        <v>1</v>
      </c>
      <c r="L7" s="71">
        <f>IF(ISERROR(VLOOKUP($B7,Old!$B$2:$N$96,L$1,FALSE)),0,VLOOKUP($B7,Old!$B$2:$N$96,L$1,FALSE))+IF(ISERROR(VLOOKUP($B7,New!$B$2:$N$94,L$1,FALSE)),0,VLOOKUP($B7,New!$B$2:$N$94,L$1,FALSE))</f>
        <v>0</v>
      </c>
      <c r="M7" s="71">
        <f>IF(ISERROR(VLOOKUP($B7,Old!$B$2:$N$96,M$1,FALSE)),0,VLOOKUP($B7,Old!$B$2:$N$96,M$1,FALSE))+IF(ISERROR(VLOOKUP($B7,New!$B$2:$N$94,M$1,FALSE)),0,VLOOKUP($B7,New!$B$2:$N$94,M$1,FALSE))</f>
        <v>0</v>
      </c>
      <c r="N7" s="71">
        <f>IF(ISERROR(VLOOKUP($B7,Old!$B$2:$N$96,N$1,FALSE)),0,VLOOKUP($B7,Old!$B$2:$N$96,N$1,FALSE))+IF(ISERROR(VLOOKUP($B7,New!$B$2:$N$94,N$1,FALSE)),0,VLOOKUP($B7,New!$B$2:$N$94,N$1,FALSE))</f>
        <v>0</v>
      </c>
      <c r="O7" s="71">
        <f>IF(ISERROR(VLOOKUP($B7,Old!$B$2:$N$96,O$1,FALSE)),0,VLOOKUP($B7,Old!$B$2:$N$96,O$1,FALSE))+IF(ISERROR(VLOOKUP($B7,New!$B$2:$N$94,O$1,FALSE)),0,VLOOKUP($B7,New!$B$2:$N$94,O$1,FALSE))</f>
        <v>0</v>
      </c>
      <c r="P7" s="71">
        <f>IF(ISERROR(VLOOKUP($B7,Old!$B$2:$N$96,P$1,FALSE)),0,VLOOKUP($B7,Old!$B$2:$N$96,P$1,FALSE))+IF(ISERROR(VLOOKUP($B7,New!$B$2:$N$94,P$1,FALSE)),0,VLOOKUP($B7,New!$B$2:$N$94,P$1,FALSE))</f>
        <v>0</v>
      </c>
      <c r="Q7" s="71">
        <f>IF(ISERROR(VLOOKUP($B7,Old!$B$2:$N$96,Q$1,FALSE)),0,VLOOKUP($B7,Old!$B$2:$N$96,Q$1,FALSE))+IF(ISERROR(VLOOKUP($B7,New!$B$2:$N$94,Q$1,FALSE)),0,VLOOKUP($B7,New!$B$2:$N$94,Q$1,FALSE))</f>
        <v>0</v>
      </c>
      <c r="R7" s="72">
        <f t="shared" si="0"/>
        <v>2</v>
      </c>
      <c r="S7" s="3">
        <f t="shared" si="1"/>
        <v>2</v>
      </c>
      <c r="T7" s="3" t="s">
        <v>187</v>
      </c>
      <c r="U7" s="3" t="str">
        <f t="shared" si="2"/>
        <v>NO</v>
      </c>
      <c r="V7" s="80">
        <f>VLOOKUP($A7,Rules!$A$2:$E$18,V$1,FALSE)</f>
        <v>50</v>
      </c>
      <c r="W7" s="80">
        <f>VLOOKUP($A7,Rules!$A$2:$E$18,W$1,FALSE)</f>
        <v>0</v>
      </c>
      <c r="X7" s="80">
        <f>VLOOKUP($A7,Rules!$A$2:$E$18,X$1,FALSE)</f>
        <v>3</v>
      </c>
      <c r="Y7" s="80">
        <f>VLOOKUP($A7,Rules!$A$2:$E$18,Y$1,FALSE)</f>
        <v>15</v>
      </c>
    </row>
    <row r="8" spans="1:25" x14ac:dyDescent="0.2">
      <c r="A8" s="79">
        <v>1</v>
      </c>
      <c r="B8" s="155">
        <v>8543</v>
      </c>
      <c r="C8" s="124" t="s">
        <v>1948</v>
      </c>
      <c r="D8" s="79">
        <f>VLOOKUP($B8,Points!$A$2:$P$99,16,FALSE)</f>
        <v>29</v>
      </c>
      <c r="E8" s="79">
        <f>VLOOKUP($B8,Points!$A$2:$P$99,15,FALSE)</f>
        <v>0</v>
      </c>
      <c r="F8" s="79">
        <f>VLOOKUP($B8,Points!$A$2:$P$99,14,FALSE)</f>
        <v>0</v>
      </c>
      <c r="G8" s="71">
        <f>IF(ISERROR(VLOOKUP($B8,Old!$B$2:$N$96,G$1,FALSE)),0,VLOOKUP($B8,Old!$B$2:$N$96,G$1,FALSE))+IF(ISERROR(VLOOKUP($B8,New!$B$2:$N$94,G$1,FALSE)),0,VLOOKUP($B8,New!$B$2:$N$94,G$1,FALSE))</f>
        <v>1</v>
      </c>
      <c r="H8" s="71">
        <f>IF(ISERROR(VLOOKUP($B8,Old!$B$2:$N$96,H$1,FALSE)),0,VLOOKUP($B8,Old!$B$2:$N$96,H$1,FALSE))+IF(ISERROR(VLOOKUP($B8,New!$B$2:$N$94,H$1,FALSE)),0,VLOOKUP($B8,New!$B$2:$N$94,H$1,FALSE))</f>
        <v>0</v>
      </c>
      <c r="I8" s="71">
        <f>IF(ISERROR(VLOOKUP($B8,Old!$B$2:$N$96,I$1,FALSE)),0,VLOOKUP($B8,Old!$B$2:$N$96,I$1,FALSE))+IF(ISERROR(VLOOKUP($B8,New!$B$2:$N$94,I$1,FALSE)),0,VLOOKUP($B8,New!$B$2:$N$94,I$1,FALSE))</f>
        <v>0</v>
      </c>
      <c r="J8" s="71">
        <f>IF(ISERROR(VLOOKUP($B8,Old!$B$2:$N$96,J$1,FALSE)),0,VLOOKUP($B8,Old!$B$2:$N$96,J$1,FALSE))+IF(ISERROR(VLOOKUP($B8,New!$B$2:$N$94,J$1,FALSE)),0,VLOOKUP($B8,New!$B$2:$N$94,J$1,FALSE))</f>
        <v>0</v>
      </c>
      <c r="K8" s="71">
        <f>IF(ISERROR(VLOOKUP($B8,Old!$B$2:$N$96,K$1,FALSE)),0,VLOOKUP($B8,Old!$B$2:$N$96,K$1,FALSE))+IF(ISERROR(VLOOKUP($B8,New!$B$2:$N$94,K$1,FALSE)),0,VLOOKUP($B8,New!$B$2:$N$94,K$1,FALSE))</f>
        <v>0</v>
      </c>
      <c r="L8" s="71">
        <f>IF(ISERROR(VLOOKUP($B8,Old!$B$2:$N$96,L$1,FALSE)),0,VLOOKUP($B8,Old!$B$2:$N$96,L$1,FALSE))+IF(ISERROR(VLOOKUP($B8,New!$B$2:$N$94,L$1,FALSE)),0,VLOOKUP($B8,New!$B$2:$N$94,L$1,FALSE))</f>
        <v>0</v>
      </c>
      <c r="M8" s="71">
        <f>IF(ISERROR(VLOOKUP($B8,Old!$B$2:$N$96,M$1,FALSE)),0,VLOOKUP($B8,Old!$B$2:$N$96,M$1,FALSE))+IF(ISERROR(VLOOKUP($B8,New!$B$2:$N$94,M$1,FALSE)),0,VLOOKUP($B8,New!$B$2:$N$94,M$1,FALSE))</f>
        <v>0</v>
      </c>
      <c r="N8" s="71">
        <f>IF(ISERROR(VLOOKUP($B8,Old!$B$2:$N$96,N$1,FALSE)),0,VLOOKUP($B8,Old!$B$2:$N$96,N$1,FALSE))+IF(ISERROR(VLOOKUP($B8,New!$B$2:$N$94,N$1,FALSE)),0,VLOOKUP($B8,New!$B$2:$N$94,N$1,FALSE))</f>
        <v>1</v>
      </c>
      <c r="O8" s="71">
        <f>IF(ISERROR(VLOOKUP($B8,Old!$B$2:$N$96,O$1,FALSE)),0,VLOOKUP($B8,Old!$B$2:$N$96,O$1,FALSE))+IF(ISERROR(VLOOKUP($B8,New!$B$2:$N$94,O$1,FALSE)),0,VLOOKUP($B8,New!$B$2:$N$94,O$1,FALSE))</f>
        <v>0</v>
      </c>
      <c r="P8" s="71">
        <f>IF(ISERROR(VLOOKUP($B8,Old!$B$2:$N$96,P$1,FALSE)),0,VLOOKUP($B8,Old!$B$2:$N$96,P$1,FALSE))+IF(ISERROR(VLOOKUP($B8,New!$B$2:$N$94,P$1,FALSE)),0,VLOOKUP($B8,New!$B$2:$N$94,P$1,FALSE))</f>
        <v>2</v>
      </c>
      <c r="Q8" s="71">
        <f>IF(ISERROR(VLOOKUP($B8,Old!$B$2:$N$96,Q$1,FALSE)),0,VLOOKUP($B8,Old!$B$2:$N$96,Q$1,FALSE))+IF(ISERROR(VLOOKUP($B8,New!$B$2:$N$94,Q$1,FALSE)),0,VLOOKUP($B8,New!$B$2:$N$94,Q$1,FALSE))</f>
        <v>1</v>
      </c>
      <c r="R8" s="72">
        <f t="shared" si="0"/>
        <v>5</v>
      </c>
      <c r="S8" s="3">
        <f t="shared" si="1"/>
        <v>5</v>
      </c>
      <c r="T8" s="3" t="s">
        <v>187</v>
      </c>
      <c r="U8" s="3" t="str">
        <f t="shared" si="2"/>
        <v>NO</v>
      </c>
      <c r="V8" s="80">
        <f>VLOOKUP($A8,Rules!$A$2:$E$18,V$1,FALSE)</f>
        <v>50</v>
      </c>
      <c r="W8" s="80">
        <f>VLOOKUP($A8,Rules!$A$2:$E$18,W$1,FALSE)</f>
        <v>0</v>
      </c>
      <c r="X8" s="80">
        <f>VLOOKUP($A8,Rules!$A$2:$E$18,X$1,FALSE)</f>
        <v>3</v>
      </c>
      <c r="Y8" s="80">
        <f>VLOOKUP($A8,Rules!$A$2:$E$18,Y$1,FALSE)</f>
        <v>15</v>
      </c>
    </row>
    <row r="9" spans="1:25" x14ac:dyDescent="0.2">
      <c r="A9" s="79">
        <v>1</v>
      </c>
      <c r="B9" s="79">
        <v>4132</v>
      </c>
      <c r="C9" s="78" t="s">
        <v>71</v>
      </c>
      <c r="D9" s="126">
        <f>VLOOKUP($B9,Points!$A$2:$P$99,16,FALSE)</f>
        <v>0</v>
      </c>
      <c r="E9" s="126">
        <f>VLOOKUP($B9,Points!$A$2:$P$99,15,FALSE)</f>
        <v>0</v>
      </c>
      <c r="F9" s="126">
        <f>VLOOKUP($B9,Points!$A$2:$P$99,14,FALSE)</f>
        <v>0</v>
      </c>
      <c r="G9" s="127">
        <f>IF(ISERROR(VLOOKUP($B9,Old!$B$2:$N$96,G$1,FALSE)),0,VLOOKUP($B9,Old!$B$2:$N$96,G$1,FALSE))+IF(ISERROR(VLOOKUP($B9,New!$B$2:$N$94,G$1,FALSE)),0,VLOOKUP($B9,New!$B$2:$N$94,G$1,FALSE))</f>
        <v>0</v>
      </c>
      <c r="H9" s="127">
        <f>IF(ISERROR(VLOOKUP($B9,Old!$B$2:$N$96,H$1,FALSE)),0,VLOOKUP($B9,Old!$B$2:$N$96,H$1,FALSE))+IF(ISERROR(VLOOKUP($B9,New!$B$2:$N$94,H$1,FALSE)),0,VLOOKUP($B9,New!$B$2:$N$94,H$1,FALSE))</f>
        <v>0</v>
      </c>
      <c r="I9" s="127">
        <f>IF(ISERROR(VLOOKUP($B9,Old!$B$2:$N$96,I$1,FALSE)),0,VLOOKUP($B9,Old!$B$2:$N$96,I$1,FALSE))+IF(ISERROR(VLOOKUP($B9,New!$B$2:$N$94,I$1,FALSE)),0,VLOOKUP($B9,New!$B$2:$N$94,I$1,FALSE))</f>
        <v>0</v>
      </c>
      <c r="J9" s="127">
        <f>IF(ISERROR(VLOOKUP($B9,Old!$B$2:$N$96,J$1,FALSE)),0,VLOOKUP($B9,Old!$B$2:$N$96,J$1,FALSE))+IF(ISERROR(VLOOKUP($B9,New!$B$2:$N$94,J$1,FALSE)),0,VLOOKUP($B9,New!$B$2:$N$94,J$1,FALSE))</f>
        <v>0</v>
      </c>
      <c r="K9" s="127">
        <f>IF(ISERROR(VLOOKUP($B9,Old!$B$2:$N$96,K$1,FALSE)),0,VLOOKUP($B9,Old!$B$2:$N$96,K$1,FALSE))+IF(ISERROR(VLOOKUP($B9,New!$B$2:$N$94,K$1,FALSE)),0,VLOOKUP($B9,New!$B$2:$N$94,K$1,FALSE))</f>
        <v>0</v>
      </c>
      <c r="L9" s="127">
        <f>IF(ISERROR(VLOOKUP($B9,Old!$B$2:$N$96,L$1,FALSE)),0,VLOOKUP($B9,Old!$B$2:$N$96,L$1,FALSE))+IF(ISERROR(VLOOKUP($B9,New!$B$2:$N$94,L$1,FALSE)),0,VLOOKUP($B9,New!$B$2:$N$94,L$1,FALSE))</f>
        <v>0</v>
      </c>
      <c r="M9" s="127">
        <f>IF(ISERROR(VLOOKUP($B9,Old!$B$2:$N$96,M$1,FALSE)),0,VLOOKUP($B9,Old!$B$2:$N$96,M$1,FALSE))+IF(ISERROR(VLOOKUP($B9,New!$B$2:$N$94,M$1,FALSE)),0,VLOOKUP($B9,New!$B$2:$N$94,M$1,FALSE))</f>
        <v>0</v>
      </c>
      <c r="N9" s="127">
        <f>IF(ISERROR(VLOOKUP($B9,Old!$B$2:$N$96,N$1,FALSE)),0,VLOOKUP($B9,Old!$B$2:$N$96,N$1,FALSE))+IF(ISERROR(VLOOKUP($B9,New!$B$2:$N$94,N$1,FALSE)),0,VLOOKUP($B9,New!$B$2:$N$94,N$1,FALSE))</f>
        <v>0</v>
      </c>
      <c r="O9" s="127">
        <f>IF(ISERROR(VLOOKUP($B9,Old!$B$2:$N$96,O$1,FALSE)),0,VLOOKUP($B9,Old!$B$2:$N$96,O$1,FALSE))+IF(ISERROR(VLOOKUP($B9,New!$B$2:$N$94,O$1,FALSE)),0,VLOOKUP($B9,New!$B$2:$N$94,O$1,FALSE))</f>
        <v>0</v>
      </c>
      <c r="P9" s="127">
        <f>IF(ISERROR(VLOOKUP($B9,Old!$B$2:$N$96,P$1,FALSE)),0,VLOOKUP($B9,Old!$B$2:$N$96,P$1,FALSE))+IF(ISERROR(VLOOKUP($B9,New!$B$2:$N$94,P$1,FALSE)),0,VLOOKUP($B9,New!$B$2:$N$94,P$1,FALSE))</f>
        <v>0</v>
      </c>
      <c r="Q9" s="127">
        <f>IF(ISERROR(VLOOKUP($B9,Old!$B$2:$N$96,Q$1,FALSE)),0,VLOOKUP($B9,Old!$B$2:$N$96,Q$1,FALSE))+IF(ISERROR(VLOOKUP($B9,New!$B$2:$N$94,Q$1,FALSE)),0,VLOOKUP($B9,New!$B$2:$N$94,Q$1,FALSE))</f>
        <v>0</v>
      </c>
      <c r="R9" s="128">
        <f t="shared" si="0"/>
        <v>0</v>
      </c>
      <c r="S9" s="129">
        <f t="shared" si="1"/>
        <v>0</v>
      </c>
      <c r="T9" s="129" t="s">
        <v>187</v>
      </c>
      <c r="U9" s="129" t="str">
        <f t="shared" si="2"/>
        <v>NO</v>
      </c>
      <c r="V9" s="130">
        <f>VLOOKUP($A9,Rules!$A$2:$E$18,V$1,FALSE)</f>
        <v>50</v>
      </c>
      <c r="W9" s="130">
        <f>VLOOKUP($A9,Rules!$A$2:$E$18,W$1,FALSE)</f>
        <v>0</v>
      </c>
      <c r="X9" s="130">
        <f>VLOOKUP($A9,Rules!$A$2:$E$18,X$1,FALSE)</f>
        <v>3</v>
      </c>
      <c r="Y9" s="130">
        <f>VLOOKUP($A9,Rules!$A$2:$E$18,Y$1,FALSE)</f>
        <v>15</v>
      </c>
    </row>
    <row r="10" spans="1:25" x14ac:dyDescent="0.2">
      <c r="A10" s="79">
        <v>1</v>
      </c>
      <c r="B10" s="79">
        <v>4131</v>
      </c>
      <c r="C10" s="78" t="s">
        <v>72</v>
      </c>
      <c r="D10" s="126">
        <f>VLOOKUP($B10,Points!$A$2:$P$99,16,FALSE)</f>
        <v>0</v>
      </c>
      <c r="E10" s="126">
        <f>VLOOKUP($B10,Points!$A$2:$P$99,15,FALSE)</f>
        <v>0</v>
      </c>
      <c r="F10" s="126">
        <f>VLOOKUP($B10,Points!$A$2:$P$99,14,FALSE)</f>
        <v>0</v>
      </c>
      <c r="G10" s="127">
        <f>IF(ISERROR(VLOOKUP($B10,Old!$B$2:$N$96,G$1,FALSE)),0,VLOOKUP($B10,Old!$B$2:$N$96,G$1,FALSE))+IF(ISERROR(VLOOKUP($B10,New!$B$2:$N$94,G$1,FALSE)),0,VLOOKUP($B10,New!$B$2:$N$94,G$1,FALSE))</f>
        <v>0</v>
      </c>
      <c r="H10" s="127">
        <f>IF(ISERROR(VLOOKUP($B10,Old!$B$2:$N$96,H$1,FALSE)),0,VLOOKUP($B10,Old!$B$2:$N$96,H$1,FALSE))+IF(ISERROR(VLOOKUP($B10,New!$B$2:$N$94,H$1,FALSE)),0,VLOOKUP($B10,New!$B$2:$N$94,H$1,FALSE))</f>
        <v>0</v>
      </c>
      <c r="I10" s="127">
        <f>IF(ISERROR(VLOOKUP($B10,Old!$B$2:$N$96,I$1,FALSE)),0,VLOOKUP($B10,Old!$B$2:$N$96,I$1,FALSE))+IF(ISERROR(VLOOKUP($B10,New!$B$2:$N$94,I$1,FALSE)),0,VLOOKUP($B10,New!$B$2:$N$94,I$1,FALSE))</f>
        <v>0</v>
      </c>
      <c r="J10" s="127">
        <f>IF(ISERROR(VLOOKUP($B10,Old!$B$2:$N$96,J$1,FALSE)),0,VLOOKUP($B10,Old!$B$2:$N$96,J$1,FALSE))+IF(ISERROR(VLOOKUP($B10,New!$B$2:$N$94,J$1,FALSE)),0,VLOOKUP($B10,New!$B$2:$N$94,J$1,FALSE))</f>
        <v>0</v>
      </c>
      <c r="K10" s="127">
        <f>IF(ISERROR(VLOOKUP($B10,Old!$B$2:$N$96,K$1,FALSE)),0,VLOOKUP($B10,Old!$B$2:$N$96,K$1,FALSE))+IF(ISERROR(VLOOKUP($B10,New!$B$2:$N$94,K$1,FALSE)),0,VLOOKUP($B10,New!$B$2:$N$94,K$1,FALSE))</f>
        <v>0</v>
      </c>
      <c r="L10" s="127">
        <f>IF(ISERROR(VLOOKUP($B10,Old!$B$2:$N$96,L$1,FALSE)),0,VLOOKUP($B10,Old!$B$2:$N$96,L$1,FALSE))+IF(ISERROR(VLOOKUP($B10,New!$B$2:$N$94,L$1,FALSE)),0,VLOOKUP($B10,New!$B$2:$N$94,L$1,FALSE))</f>
        <v>0</v>
      </c>
      <c r="M10" s="127">
        <f>IF(ISERROR(VLOOKUP($B10,Old!$B$2:$N$96,M$1,FALSE)),0,VLOOKUP($B10,Old!$B$2:$N$96,M$1,FALSE))+IF(ISERROR(VLOOKUP($B10,New!$B$2:$N$94,M$1,FALSE)),0,VLOOKUP($B10,New!$B$2:$N$94,M$1,FALSE))</f>
        <v>0</v>
      </c>
      <c r="N10" s="127">
        <f>IF(ISERROR(VLOOKUP($B10,Old!$B$2:$N$96,N$1,FALSE)),0,VLOOKUP($B10,Old!$B$2:$N$96,N$1,FALSE))+IF(ISERROR(VLOOKUP($B10,New!$B$2:$N$94,N$1,FALSE)),0,VLOOKUP($B10,New!$B$2:$N$94,N$1,FALSE))</f>
        <v>0</v>
      </c>
      <c r="O10" s="127">
        <f>IF(ISERROR(VLOOKUP($B10,Old!$B$2:$N$96,O$1,FALSE)),0,VLOOKUP($B10,Old!$B$2:$N$96,O$1,FALSE))+IF(ISERROR(VLOOKUP($B10,New!$B$2:$N$94,O$1,FALSE)),0,VLOOKUP($B10,New!$B$2:$N$94,O$1,FALSE))</f>
        <v>0</v>
      </c>
      <c r="P10" s="127">
        <f>IF(ISERROR(VLOOKUP($B10,Old!$B$2:$N$96,P$1,FALSE)),0,VLOOKUP($B10,Old!$B$2:$N$96,P$1,FALSE))+IF(ISERROR(VLOOKUP($B10,New!$B$2:$N$94,P$1,FALSE)),0,VLOOKUP($B10,New!$B$2:$N$94,P$1,FALSE))</f>
        <v>0</v>
      </c>
      <c r="Q10" s="127">
        <f>IF(ISERROR(VLOOKUP($B10,Old!$B$2:$N$96,Q$1,FALSE)),0,VLOOKUP($B10,Old!$B$2:$N$96,Q$1,FALSE))+IF(ISERROR(VLOOKUP($B10,New!$B$2:$N$94,Q$1,FALSE)),0,VLOOKUP($B10,New!$B$2:$N$94,Q$1,FALSE))</f>
        <v>0</v>
      </c>
      <c r="R10" s="128">
        <f t="shared" si="0"/>
        <v>0</v>
      </c>
      <c r="S10" s="129">
        <f t="shared" si="1"/>
        <v>0</v>
      </c>
      <c r="T10" s="129" t="s">
        <v>187</v>
      </c>
      <c r="U10" s="129" t="str">
        <f t="shared" si="2"/>
        <v>NO</v>
      </c>
      <c r="V10" s="130">
        <f>VLOOKUP($A10,Rules!$A$2:$E$18,V$1,FALSE)</f>
        <v>50</v>
      </c>
      <c r="W10" s="130">
        <f>VLOOKUP($A10,Rules!$A$2:$E$18,W$1,FALSE)</f>
        <v>0</v>
      </c>
      <c r="X10" s="130">
        <f>VLOOKUP($A10,Rules!$A$2:$E$18,X$1,FALSE)</f>
        <v>3</v>
      </c>
      <c r="Y10" s="130">
        <f>VLOOKUP($A10,Rules!$A$2:$E$18,Y$1,FALSE)</f>
        <v>15</v>
      </c>
    </row>
    <row r="11" spans="1:25" x14ac:dyDescent="0.2">
      <c r="A11" s="79">
        <v>1</v>
      </c>
      <c r="B11" s="79">
        <v>8154</v>
      </c>
      <c r="C11" s="78" t="s">
        <v>1851</v>
      </c>
      <c r="D11" s="126">
        <f>VLOOKUP($B11,Points!$A$2:$P$99,16,FALSE)</f>
        <v>58</v>
      </c>
      <c r="E11" s="126">
        <f>VLOOKUP($B11,Points!$A$2:$P$99,15,FALSE)</f>
        <v>0</v>
      </c>
      <c r="F11" s="126">
        <f>VLOOKUP($B11,Points!$A$2:$P$99,14,FALSE)</f>
        <v>0</v>
      </c>
      <c r="G11" s="127">
        <f>IF(ISERROR(VLOOKUP($B11,Old!$B$2:$N$96,G$1,FALSE)),0,VLOOKUP($B11,Old!$B$2:$N$96,G$1,FALSE))+IF(ISERROR(VLOOKUP($B11,New!$B$2:$N$94,G$1,FALSE)),0,VLOOKUP($B11,New!$B$2:$N$94,G$1,FALSE))</f>
        <v>0</v>
      </c>
      <c r="H11" s="127">
        <f>IF(ISERROR(VLOOKUP($B11,Old!$B$2:$N$96,H$1,FALSE)),0,VLOOKUP($B11,Old!$B$2:$N$96,H$1,FALSE))+IF(ISERROR(VLOOKUP($B11,New!$B$2:$N$94,H$1,FALSE)),0,VLOOKUP($B11,New!$B$2:$N$94,H$1,FALSE))</f>
        <v>0</v>
      </c>
      <c r="I11" s="127">
        <f>IF(ISERROR(VLOOKUP($B11,Old!$B$2:$N$96,I$1,FALSE)),0,VLOOKUP($B11,Old!$B$2:$N$96,I$1,FALSE))+IF(ISERROR(VLOOKUP($B11,New!$B$2:$N$94,I$1,FALSE)),0,VLOOKUP($B11,New!$B$2:$N$94,I$1,FALSE))</f>
        <v>1</v>
      </c>
      <c r="J11" s="127">
        <f>IF(ISERROR(VLOOKUP($B11,Old!$B$2:$N$96,J$1,FALSE)),0,VLOOKUP($B11,Old!$B$2:$N$96,J$1,FALSE))+IF(ISERROR(VLOOKUP($B11,New!$B$2:$N$94,J$1,FALSE)),0,VLOOKUP($B11,New!$B$2:$N$94,J$1,FALSE))</f>
        <v>0</v>
      </c>
      <c r="K11" s="127">
        <f>IF(ISERROR(VLOOKUP($B11,Old!$B$2:$N$96,K$1,FALSE)),0,VLOOKUP($B11,Old!$B$2:$N$96,K$1,FALSE))+IF(ISERROR(VLOOKUP($B11,New!$B$2:$N$94,K$1,FALSE)),0,VLOOKUP($B11,New!$B$2:$N$94,K$1,FALSE))</f>
        <v>0</v>
      </c>
      <c r="L11" s="127">
        <f>IF(ISERROR(VLOOKUP($B11,Old!$B$2:$N$96,L$1,FALSE)),0,VLOOKUP($B11,Old!$B$2:$N$96,L$1,FALSE))+IF(ISERROR(VLOOKUP($B11,New!$B$2:$N$94,L$1,FALSE)),0,VLOOKUP($B11,New!$B$2:$N$94,L$1,FALSE))</f>
        <v>2</v>
      </c>
      <c r="M11" s="127">
        <f>IF(ISERROR(VLOOKUP($B11,Old!$B$2:$N$96,M$1,FALSE)),0,VLOOKUP($B11,Old!$B$2:$N$96,M$1,FALSE))+IF(ISERROR(VLOOKUP($B11,New!$B$2:$N$94,M$1,FALSE)),0,VLOOKUP($B11,New!$B$2:$N$94,M$1,FALSE))</f>
        <v>0</v>
      </c>
      <c r="N11" s="127">
        <f>IF(ISERROR(VLOOKUP($B11,Old!$B$2:$N$96,N$1,FALSE)),0,VLOOKUP($B11,Old!$B$2:$N$96,N$1,FALSE))+IF(ISERROR(VLOOKUP($B11,New!$B$2:$N$94,N$1,FALSE)),0,VLOOKUP($B11,New!$B$2:$N$94,N$1,FALSE))</f>
        <v>4</v>
      </c>
      <c r="O11" s="127">
        <f>IF(ISERROR(VLOOKUP($B11,Old!$B$2:$N$96,O$1,FALSE)),0,VLOOKUP($B11,Old!$B$2:$N$96,O$1,FALSE))+IF(ISERROR(VLOOKUP($B11,New!$B$2:$N$94,O$1,FALSE)),0,VLOOKUP($B11,New!$B$2:$N$94,O$1,FALSE))</f>
        <v>0</v>
      </c>
      <c r="P11" s="127">
        <f>IF(ISERROR(VLOOKUP($B11,Old!$B$2:$N$96,P$1,FALSE)),0,VLOOKUP($B11,Old!$B$2:$N$96,P$1,FALSE))+IF(ISERROR(VLOOKUP($B11,New!$B$2:$N$94,P$1,FALSE)),0,VLOOKUP($B11,New!$B$2:$N$94,P$1,FALSE))</f>
        <v>0</v>
      </c>
      <c r="Q11" s="127">
        <f>IF(ISERROR(VLOOKUP($B11,Old!$B$2:$N$96,Q$1,FALSE)),0,VLOOKUP($B11,Old!$B$2:$N$96,Q$1,FALSE))+IF(ISERROR(VLOOKUP($B11,New!$B$2:$N$94,Q$1,FALSE)),0,VLOOKUP($B11,New!$B$2:$N$94,Q$1,FALSE))</f>
        <v>3</v>
      </c>
      <c r="R11" s="128">
        <f t="shared" si="0"/>
        <v>10</v>
      </c>
      <c r="S11" s="129">
        <f t="shared" si="1"/>
        <v>9</v>
      </c>
      <c r="T11" s="129" t="s">
        <v>187</v>
      </c>
      <c r="U11" s="129" t="str">
        <f t="shared" si="2"/>
        <v>NO</v>
      </c>
      <c r="V11" s="130">
        <f>VLOOKUP($A11,Rules!$A$2:$E$18,V$1,FALSE)</f>
        <v>50</v>
      </c>
      <c r="W11" s="130">
        <f>VLOOKUP($A11,Rules!$A$2:$E$18,W$1,FALSE)</f>
        <v>0</v>
      </c>
      <c r="X11" s="130">
        <f>VLOOKUP($A11,Rules!$A$2:$E$18,X$1,FALSE)</f>
        <v>3</v>
      </c>
      <c r="Y11" s="130">
        <f>VLOOKUP($A11,Rules!$A$2:$E$18,Y$1,FALSE)</f>
        <v>15</v>
      </c>
    </row>
    <row r="12" spans="1:25" x14ac:dyDescent="0.2">
      <c r="A12" s="79">
        <v>1</v>
      </c>
      <c r="B12" s="79">
        <v>6463</v>
      </c>
      <c r="C12" s="78" t="s">
        <v>276</v>
      </c>
      <c r="D12" s="79">
        <f>VLOOKUP($B12,Points!$A$2:$P$99,16,FALSE)</f>
        <v>8</v>
      </c>
      <c r="E12" s="79">
        <f>VLOOKUP($B12,Points!$A$2:$P$99,15,FALSE)</f>
        <v>0</v>
      </c>
      <c r="F12" s="79">
        <f>VLOOKUP($B12,Points!$A$2:$P$99,14,FALSE)</f>
        <v>0</v>
      </c>
      <c r="G12" s="71">
        <f>IF(ISERROR(VLOOKUP($B12,Old!$B$2:$N$96,G$1,FALSE)),0,VLOOKUP($B12,Old!$B$2:$N$96,G$1,FALSE))+IF(ISERROR(VLOOKUP($B12,New!$B$2:$N$94,G$1,FALSE)),0,VLOOKUP($B12,New!$B$2:$N$94,G$1,FALSE))</f>
        <v>0</v>
      </c>
      <c r="H12" s="71">
        <f>IF(ISERROR(VLOOKUP($B12,Old!$B$2:$N$96,H$1,FALSE)),0,VLOOKUP($B12,Old!$B$2:$N$96,H$1,FALSE))+IF(ISERROR(VLOOKUP($B12,New!$B$2:$N$94,H$1,FALSE)),0,VLOOKUP($B12,New!$B$2:$N$94,H$1,FALSE))</f>
        <v>0</v>
      </c>
      <c r="I12" s="71">
        <f>IF(ISERROR(VLOOKUP($B12,Old!$B$2:$N$96,I$1,FALSE)),0,VLOOKUP($B12,Old!$B$2:$N$96,I$1,FALSE))+IF(ISERROR(VLOOKUP($B12,New!$B$2:$N$94,I$1,FALSE)),0,VLOOKUP($B12,New!$B$2:$N$94,I$1,FALSE))</f>
        <v>0</v>
      </c>
      <c r="J12" s="71">
        <f>IF(ISERROR(VLOOKUP($B12,Old!$B$2:$N$96,J$1,FALSE)),0,VLOOKUP($B12,Old!$B$2:$N$96,J$1,FALSE))+IF(ISERROR(VLOOKUP($B12,New!$B$2:$N$94,J$1,FALSE)),0,VLOOKUP($B12,New!$B$2:$N$94,J$1,FALSE))</f>
        <v>0</v>
      </c>
      <c r="K12" s="71">
        <f>IF(ISERROR(VLOOKUP($B12,Old!$B$2:$N$96,K$1,FALSE)),0,VLOOKUP($B12,Old!$B$2:$N$96,K$1,FALSE))+IF(ISERROR(VLOOKUP($B12,New!$B$2:$N$94,K$1,FALSE)),0,VLOOKUP($B12,New!$B$2:$N$94,K$1,FALSE))</f>
        <v>0</v>
      </c>
      <c r="L12" s="71">
        <f>IF(ISERROR(VLOOKUP($B12,Old!$B$2:$N$96,L$1,FALSE)),0,VLOOKUP($B12,Old!$B$2:$N$96,L$1,FALSE))+IF(ISERROR(VLOOKUP($B12,New!$B$2:$N$94,L$1,FALSE)),0,VLOOKUP($B12,New!$B$2:$N$94,L$1,FALSE))</f>
        <v>0</v>
      </c>
      <c r="M12" s="71">
        <f>IF(ISERROR(VLOOKUP($B12,Old!$B$2:$N$96,M$1,FALSE)),0,VLOOKUP($B12,Old!$B$2:$N$96,M$1,FALSE))+IF(ISERROR(VLOOKUP($B12,New!$B$2:$N$94,M$1,FALSE)),0,VLOOKUP($B12,New!$B$2:$N$94,M$1,FALSE))</f>
        <v>0</v>
      </c>
      <c r="N12" s="71">
        <f>IF(ISERROR(VLOOKUP($B12,Old!$B$2:$N$96,N$1,FALSE)),0,VLOOKUP($B12,Old!$B$2:$N$96,N$1,FALSE))+IF(ISERROR(VLOOKUP($B12,New!$B$2:$N$94,N$1,FALSE)),0,VLOOKUP($B12,New!$B$2:$N$94,N$1,FALSE))</f>
        <v>0</v>
      </c>
      <c r="O12" s="71">
        <f>IF(ISERROR(VLOOKUP($B12,Old!$B$2:$N$96,O$1,FALSE)),0,VLOOKUP($B12,Old!$B$2:$N$96,O$1,FALSE))+IF(ISERROR(VLOOKUP($B12,New!$B$2:$N$94,O$1,FALSE)),0,VLOOKUP($B12,New!$B$2:$N$94,O$1,FALSE))</f>
        <v>0</v>
      </c>
      <c r="P12" s="71">
        <f>IF(ISERROR(VLOOKUP($B12,Old!$B$2:$N$96,P$1,FALSE)),0,VLOOKUP($B12,Old!$B$2:$N$96,P$1,FALSE))+IF(ISERROR(VLOOKUP($B12,New!$B$2:$N$94,P$1,FALSE)),0,VLOOKUP($B12,New!$B$2:$N$94,P$1,FALSE))</f>
        <v>0</v>
      </c>
      <c r="Q12" s="71">
        <f>IF(ISERROR(VLOOKUP($B12,Old!$B$2:$N$96,Q$1,FALSE)),0,VLOOKUP($B12,Old!$B$2:$N$96,Q$1,FALSE))+IF(ISERROR(VLOOKUP($B12,New!$B$2:$N$94,Q$1,FALSE)),0,VLOOKUP($B12,New!$B$2:$N$94,Q$1,FALSE))</f>
        <v>0</v>
      </c>
      <c r="R12" s="72">
        <f t="shared" si="0"/>
        <v>0</v>
      </c>
      <c r="S12" s="3">
        <f t="shared" si="1"/>
        <v>0</v>
      </c>
      <c r="T12" s="3" t="s">
        <v>187</v>
      </c>
      <c r="U12" s="3" t="str">
        <f t="shared" si="2"/>
        <v>NO</v>
      </c>
      <c r="V12" s="80">
        <f>VLOOKUP($A12,Rules!$A$2:$E$18,V$1,FALSE)</f>
        <v>50</v>
      </c>
      <c r="W12" s="80">
        <f>VLOOKUP($A12,Rules!$A$2:$E$18,W$1,FALSE)</f>
        <v>0</v>
      </c>
      <c r="X12" s="80">
        <f>VLOOKUP($A12,Rules!$A$2:$E$18,X$1,FALSE)</f>
        <v>3</v>
      </c>
      <c r="Y12" s="80">
        <f>VLOOKUP($A12,Rules!$A$2:$E$18,Y$1,FALSE)</f>
        <v>15</v>
      </c>
    </row>
    <row r="13" spans="1:25" x14ac:dyDescent="0.2">
      <c r="A13" s="79">
        <v>1</v>
      </c>
      <c r="B13" s="79">
        <v>8223</v>
      </c>
      <c r="C13" s="78" t="s">
        <v>1852</v>
      </c>
      <c r="D13" s="79">
        <f>VLOOKUP($B13,Points!$A$2:$P$99,16,FALSE)</f>
        <v>31</v>
      </c>
      <c r="E13" s="79">
        <f>VLOOKUP($B13,Points!$A$2:$P$99,15,FALSE)</f>
        <v>0</v>
      </c>
      <c r="F13" s="79">
        <f>VLOOKUP($B13,Points!$A$2:$P$99,14,FALSE)</f>
        <v>0</v>
      </c>
      <c r="G13" s="71">
        <f>IF(ISERROR(VLOOKUP($B13,Old!$B$2:$N$96,G$1,FALSE)),0,VLOOKUP($B13,Old!$B$2:$N$96,G$1,FALSE))+IF(ISERROR(VLOOKUP($B13,New!$B$2:$N$94,G$1,FALSE)),0,VLOOKUP($B13,New!$B$2:$N$94,G$1,FALSE))</f>
        <v>0</v>
      </c>
      <c r="H13" s="71">
        <f>IF(ISERROR(VLOOKUP($B13,Old!$B$2:$N$96,H$1,FALSE)),0,VLOOKUP($B13,Old!$B$2:$N$96,H$1,FALSE))+IF(ISERROR(VLOOKUP($B13,New!$B$2:$N$94,H$1,FALSE)),0,VLOOKUP($B13,New!$B$2:$N$94,H$1,FALSE))</f>
        <v>0</v>
      </c>
      <c r="I13" s="71">
        <f>IF(ISERROR(VLOOKUP($B13,Old!$B$2:$N$96,I$1,FALSE)),0,VLOOKUP($B13,Old!$B$2:$N$96,I$1,FALSE))+IF(ISERROR(VLOOKUP($B13,New!$B$2:$N$94,I$1,FALSE)),0,VLOOKUP($B13,New!$B$2:$N$94,I$1,FALSE))</f>
        <v>0</v>
      </c>
      <c r="J13" s="71">
        <f>IF(ISERROR(VLOOKUP($B13,Old!$B$2:$N$96,J$1,FALSE)),0,VLOOKUP($B13,Old!$B$2:$N$96,J$1,FALSE))+IF(ISERROR(VLOOKUP($B13,New!$B$2:$N$94,J$1,FALSE)),0,VLOOKUP($B13,New!$B$2:$N$94,J$1,FALSE))</f>
        <v>0</v>
      </c>
      <c r="K13" s="71">
        <f>IF(ISERROR(VLOOKUP($B13,Old!$B$2:$N$96,K$1,FALSE)),0,VLOOKUP($B13,Old!$B$2:$N$96,K$1,FALSE))+IF(ISERROR(VLOOKUP($B13,New!$B$2:$N$94,K$1,FALSE)),0,VLOOKUP($B13,New!$B$2:$N$94,K$1,FALSE))</f>
        <v>1</v>
      </c>
      <c r="L13" s="71">
        <f>IF(ISERROR(VLOOKUP($B13,Old!$B$2:$N$96,L$1,FALSE)),0,VLOOKUP($B13,Old!$B$2:$N$96,L$1,FALSE))+IF(ISERROR(VLOOKUP($B13,New!$B$2:$N$94,L$1,FALSE)),0,VLOOKUP($B13,New!$B$2:$N$94,L$1,FALSE))</f>
        <v>0</v>
      </c>
      <c r="M13" s="71">
        <f>IF(ISERROR(VLOOKUP($B13,Old!$B$2:$N$96,M$1,FALSE)),0,VLOOKUP($B13,Old!$B$2:$N$96,M$1,FALSE))+IF(ISERROR(VLOOKUP($B13,New!$B$2:$N$94,M$1,FALSE)),0,VLOOKUP($B13,New!$B$2:$N$94,M$1,FALSE))</f>
        <v>0</v>
      </c>
      <c r="N13" s="71">
        <f>IF(ISERROR(VLOOKUP($B13,Old!$B$2:$N$96,N$1,FALSE)),0,VLOOKUP($B13,Old!$B$2:$N$96,N$1,FALSE))+IF(ISERROR(VLOOKUP($B13,New!$B$2:$N$94,N$1,FALSE)),0,VLOOKUP($B13,New!$B$2:$N$94,N$1,FALSE))</f>
        <v>0</v>
      </c>
      <c r="O13" s="71">
        <f>IF(ISERROR(VLOOKUP($B13,Old!$B$2:$N$96,O$1,FALSE)),0,VLOOKUP($B13,Old!$B$2:$N$96,O$1,FALSE))+IF(ISERROR(VLOOKUP($B13,New!$B$2:$N$94,O$1,FALSE)),0,VLOOKUP($B13,New!$B$2:$N$94,O$1,FALSE))</f>
        <v>4</v>
      </c>
      <c r="P13" s="71">
        <f>IF(ISERROR(VLOOKUP($B13,Old!$B$2:$N$96,P$1,FALSE)),0,VLOOKUP($B13,Old!$B$2:$N$96,P$1,FALSE))+IF(ISERROR(VLOOKUP($B13,New!$B$2:$N$94,P$1,FALSE)),0,VLOOKUP($B13,New!$B$2:$N$94,P$1,FALSE))</f>
        <v>0</v>
      </c>
      <c r="Q13" s="71">
        <f>IF(ISERROR(VLOOKUP($B13,Old!$B$2:$N$96,Q$1,FALSE)),0,VLOOKUP($B13,Old!$B$2:$N$96,Q$1,FALSE))+IF(ISERROR(VLOOKUP($B13,New!$B$2:$N$94,Q$1,FALSE)),0,VLOOKUP($B13,New!$B$2:$N$94,Q$1,FALSE))</f>
        <v>0</v>
      </c>
      <c r="R13" s="72">
        <f t="shared" si="0"/>
        <v>5</v>
      </c>
      <c r="S13" s="3">
        <f t="shared" si="1"/>
        <v>4</v>
      </c>
      <c r="T13" s="3" t="s">
        <v>187</v>
      </c>
      <c r="U13" s="3" t="str">
        <f t="shared" si="2"/>
        <v>NO</v>
      </c>
      <c r="V13" s="80">
        <f>VLOOKUP($A13,Rules!$A$2:$E$18,V$1,FALSE)</f>
        <v>50</v>
      </c>
      <c r="W13" s="80">
        <f>VLOOKUP($A13,Rules!$A$2:$E$18,W$1,FALSE)</f>
        <v>0</v>
      </c>
      <c r="X13" s="80">
        <f>VLOOKUP($A13,Rules!$A$2:$E$18,X$1,FALSE)</f>
        <v>3</v>
      </c>
      <c r="Y13" s="80">
        <f>VLOOKUP($A13,Rules!$A$2:$E$18,Y$1,FALSE)</f>
        <v>15</v>
      </c>
    </row>
    <row r="14" spans="1:25" x14ac:dyDescent="0.2">
      <c r="A14" s="79">
        <v>1</v>
      </c>
      <c r="B14" s="79">
        <v>7809</v>
      </c>
      <c r="C14" s="78" t="s">
        <v>1724</v>
      </c>
      <c r="D14" s="79">
        <f>VLOOKUP($B14,Points!$A$2:$P$99,16,FALSE)</f>
        <v>121</v>
      </c>
      <c r="E14" s="79">
        <f>VLOOKUP($B14,Points!$A$2:$P$99,15,FALSE)</f>
        <v>2</v>
      </c>
      <c r="F14" s="79">
        <f>VLOOKUP($B14,Points!$A$2:$P$99,14,FALSE)</f>
        <v>0</v>
      </c>
      <c r="G14" s="71">
        <f>IF(ISERROR(VLOOKUP($B14,Old!$B$2:$N$96,G$1,FALSE)),0,VLOOKUP($B14,Old!$B$2:$N$96,G$1,FALSE))+IF(ISERROR(VLOOKUP($B14,New!$B$2:$N$94,G$1,FALSE)),0,VLOOKUP($B14,New!$B$2:$N$94,G$1,FALSE))</f>
        <v>1</v>
      </c>
      <c r="H14" s="71">
        <f>IF(ISERROR(VLOOKUP($B14,Old!$B$2:$N$96,H$1,FALSE)),0,VLOOKUP($B14,Old!$B$2:$N$96,H$1,FALSE))+IF(ISERROR(VLOOKUP($B14,New!$B$2:$N$94,H$1,FALSE)),0,VLOOKUP($B14,New!$B$2:$N$94,H$1,FALSE))</f>
        <v>3</v>
      </c>
      <c r="I14" s="71">
        <f>IF(ISERROR(VLOOKUP($B14,Old!$B$2:$N$96,I$1,FALSE)),0,VLOOKUP($B14,Old!$B$2:$N$96,I$1,FALSE))+IF(ISERROR(VLOOKUP($B14,New!$B$2:$N$94,I$1,FALSE)),0,VLOOKUP($B14,New!$B$2:$N$94,I$1,FALSE))</f>
        <v>8</v>
      </c>
      <c r="J14" s="71">
        <f>IF(ISERROR(VLOOKUP($B14,Old!$B$2:$N$96,J$1,FALSE)),0,VLOOKUP($B14,Old!$B$2:$N$96,J$1,FALSE))+IF(ISERROR(VLOOKUP($B14,New!$B$2:$N$94,J$1,FALSE)),0,VLOOKUP($B14,New!$B$2:$N$94,J$1,FALSE))</f>
        <v>0</v>
      </c>
      <c r="K14" s="71">
        <f>IF(ISERROR(VLOOKUP($B14,Old!$B$2:$N$96,K$1,FALSE)),0,VLOOKUP($B14,Old!$B$2:$N$96,K$1,FALSE))+IF(ISERROR(VLOOKUP($B14,New!$B$2:$N$94,K$1,FALSE)),0,VLOOKUP($B14,New!$B$2:$N$94,K$1,FALSE))</f>
        <v>1</v>
      </c>
      <c r="L14" s="71">
        <f>IF(ISERROR(VLOOKUP($B14,Old!$B$2:$N$96,L$1,FALSE)),0,VLOOKUP($B14,Old!$B$2:$N$96,L$1,FALSE))+IF(ISERROR(VLOOKUP($B14,New!$B$2:$N$94,L$1,FALSE)),0,VLOOKUP($B14,New!$B$2:$N$94,L$1,FALSE))</f>
        <v>0</v>
      </c>
      <c r="M14" s="71">
        <f>IF(ISERROR(VLOOKUP($B14,Old!$B$2:$N$96,M$1,FALSE)),0,VLOOKUP($B14,Old!$B$2:$N$96,M$1,FALSE))+IF(ISERROR(VLOOKUP($B14,New!$B$2:$N$94,M$1,FALSE)),0,VLOOKUP($B14,New!$B$2:$N$94,M$1,FALSE))</f>
        <v>0</v>
      </c>
      <c r="N14" s="71">
        <f>IF(ISERROR(VLOOKUP($B14,Old!$B$2:$N$96,N$1,FALSE)),0,VLOOKUP($B14,Old!$B$2:$N$96,N$1,FALSE))+IF(ISERROR(VLOOKUP($B14,New!$B$2:$N$94,N$1,FALSE)),0,VLOOKUP($B14,New!$B$2:$N$94,N$1,FALSE))</f>
        <v>2</v>
      </c>
      <c r="O14" s="71">
        <f>IF(ISERROR(VLOOKUP($B14,Old!$B$2:$N$96,O$1,FALSE)),0,VLOOKUP($B14,Old!$B$2:$N$96,O$1,FALSE))+IF(ISERROR(VLOOKUP($B14,New!$B$2:$N$94,O$1,FALSE)),0,VLOOKUP($B14,New!$B$2:$N$94,O$1,FALSE))</f>
        <v>4</v>
      </c>
      <c r="P14" s="71">
        <f>IF(ISERROR(VLOOKUP($B14,Old!$B$2:$N$96,P$1,FALSE)),0,VLOOKUP($B14,Old!$B$2:$N$96,P$1,FALSE))+IF(ISERROR(VLOOKUP($B14,New!$B$2:$N$94,P$1,FALSE)),0,VLOOKUP($B14,New!$B$2:$N$94,P$1,FALSE))</f>
        <v>0</v>
      </c>
      <c r="Q14" s="71">
        <f>IF(ISERROR(VLOOKUP($B14,Old!$B$2:$N$96,Q$1,FALSE)),0,VLOOKUP($B14,Old!$B$2:$N$96,Q$1,FALSE))+IF(ISERROR(VLOOKUP($B14,New!$B$2:$N$94,Q$1,FALSE)),0,VLOOKUP($B14,New!$B$2:$N$94,Q$1,FALSE))</f>
        <v>7</v>
      </c>
      <c r="R14" s="72">
        <f t="shared" si="0"/>
        <v>26</v>
      </c>
      <c r="S14" s="3">
        <f t="shared" si="1"/>
        <v>16</v>
      </c>
      <c r="T14" s="3" t="s">
        <v>187</v>
      </c>
      <c r="U14" s="3" t="str">
        <f t="shared" si="2"/>
        <v>YES</v>
      </c>
      <c r="V14" s="80">
        <f>VLOOKUP($A14,Rules!$A$2:$E$18,V$1,FALSE)</f>
        <v>50</v>
      </c>
      <c r="W14" s="80">
        <f>VLOOKUP($A14,Rules!$A$2:$E$18,W$1,FALSE)</f>
        <v>0</v>
      </c>
      <c r="X14" s="80">
        <f>VLOOKUP($A14,Rules!$A$2:$E$18,X$1,FALSE)</f>
        <v>3</v>
      </c>
      <c r="Y14" s="80">
        <f>VLOOKUP($A14,Rules!$A$2:$E$18,Y$1,FALSE)</f>
        <v>15</v>
      </c>
    </row>
    <row r="15" spans="1:25" x14ac:dyDescent="0.2">
      <c r="A15" s="79">
        <v>1</v>
      </c>
      <c r="B15" s="79">
        <v>8499</v>
      </c>
      <c r="C15" s="78" t="s">
        <v>1947</v>
      </c>
      <c r="D15" s="79">
        <f>VLOOKUP($B15,Points!$A$2:$P$99,16,FALSE)</f>
        <v>31</v>
      </c>
      <c r="E15" s="79">
        <f>VLOOKUP($B15,Points!$A$2:$P$99,15,FALSE)</f>
        <v>0</v>
      </c>
      <c r="F15" s="79">
        <f>VLOOKUP($B15,Points!$A$2:$P$99,14,FALSE)</f>
        <v>0</v>
      </c>
      <c r="G15" s="71">
        <f>IF(ISERROR(VLOOKUP($B15,Old!$B$2:$N$96,G$1,FALSE)),0,VLOOKUP($B15,Old!$B$2:$N$96,G$1,FALSE))+IF(ISERROR(VLOOKUP($B15,New!$B$2:$N$94,G$1,FALSE)),0,VLOOKUP($B15,New!$B$2:$N$94,G$1,FALSE))</f>
        <v>0</v>
      </c>
      <c r="H15" s="71">
        <f>IF(ISERROR(VLOOKUP($B15,Old!$B$2:$N$96,H$1,FALSE)),0,VLOOKUP($B15,Old!$B$2:$N$96,H$1,FALSE))+IF(ISERROR(VLOOKUP($B15,New!$B$2:$N$94,H$1,FALSE)),0,VLOOKUP($B15,New!$B$2:$N$94,H$1,FALSE))</f>
        <v>1</v>
      </c>
      <c r="I15" s="71">
        <f>IF(ISERROR(VLOOKUP($B15,Old!$B$2:$N$96,I$1,FALSE)),0,VLOOKUP($B15,Old!$B$2:$N$96,I$1,FALSE))+IF(ISERROR(VLOOKUP($B15,New!$B$2:$N$94,I$1,FALSE)),0,VLOOKUP($B15,New!$B$2:$N$94,I$1,FALSE))</f>
        <v>0</v>
      </c>
      <c r="J15" s="71">
        <f>IF(ISERROR(VLOOKUP($B15,Old!$B$2:$N$96,J$1,FALSE)),0,VLOOKUP($B15,Old!$B$2:$N$96,J$1,FALSE))+IF(ISERROR(VLOOKUP($B15,New!$B$2:$N$94,J$1,FALSE)),0,VLOOKUP($B15,New!$B$2:$N$94,J$1,FALSE))</f>
        <v>1</v>
      </c>
      <c r="K15" s="71">
        <f>IF(ISERROR(VLOOKUP($B15,Old!$B$2:$N$96,K$1,FALSE)),0,VLOOKUP($B15,Old!$B$2:$N$96,K$1,FALSE))+IF(ISERROR(VLOOKUP($B15,New!$B$2:$N$94,K$1,FALSE)),0,VLOOKUP($B15,New!$B$2:$N$94,K$1,FALSE))</f>
        <v>0</v>
      </c>
      <c r="L15" s="71">
        <f>IF(ISERROR(VLOOKUP($B15,Old!$B$2:$N$96,L$1,FALSE)),0,VLOOKUP($B15,Old!$B$2:$N$96,L$1,FALSE))+IF(ISERROR(VLOOKUP($B15,New!$B$2:$N$94,L$1,FALSE)),0,VLOOKUP($B15,New!$B$2:$N$94,L$1,FALSE))</f>
        <v>0</v>
      </c>
      <c r="M15" s="71">
        <f>IF(ISERROR(VLOOKUP($B15,Old!$B$2:$N$96,M$1,FALSE)),0,VLOOKUP($B15,Old!$B$2:$N$96,M$1,FALSE))+IF(ISERROR(VLOOKUP($B15,New!$B$2:$N$94,M$1,FALSE)),0,VLOOKUP($B15,New!$B$2:$N$94,M$1,FALSE))</f>
        <v>0</v>
      </c>
      <c r="N15" s="71">
        <f>IF(ISERROR(VLOOKUP($B15,Old!$B$2:$N$96,N$1,FALSE)),0,VLOOKUP($B15,Old!$B$2:$N$96,N$1,FALSE))+IF(ISERROR(VLOOKUP($B15,New!$B$2:$N$94,N$1,FALSE)),0,VLOOKUP($B15,New!$B$2:$N$94,N$1,FALSE))</f>
        <v>0</v>
      </c>
      <c r="O15" s="71">
        <f>IF(ISERROR(VLOOKUP($B15,Old!$B$2:$N$96,O$1,FALSE)),0,VLOOKUP($B15,Old!$B$2:$N$96,O$1,FALSE))+IF(ISERROR(VLOOKUP($B15,New!$B$2:$N$94,O$1,FALSE)),0,VLOOKUP($B15,New!$B$2:$N$94,O$1,FALSE))</f>
        <v>3</v>
      </c>
      <c r="P15" s="71">
        <f>IF(ISERROR(VLOOKUP($B15,Old!$B$2:$N$96,P$1,FALSE)),0,VLOOKUP($B15,Old!$B$2:$N$96,P$1,FALSE))+IF(ISERROR(VLOOKUP($B15,New!$B$2:$N$94,P$1,FALSE)),0,VLOOKUP($B15,New!$B$2:$N$94,P$1,FALSE))</f>
        <v>0</v>
      </c>
      <c r="Q15" s="71">
        <f>IF(ISERROR(VLOOKUP($B15,Old!$B$2:$N$96,Q$1,FALSE)),0,VLOOKUP($B15,Old!$B$2:$N$96,Q$1,FALSE))+IF(ISERROR(VLOOKUP($B15,New!$B$2:$N$94,Q$1,FALSE)),0,VLOOKUP($B15,New!$B$2:$N$94,Q$1,FALSE))</f>
        <v>2</v>
      </c>
      <c r="R15" s="72">
        <f t="shared" si="0"/>
        <v>7</v>
      </c>
      <c r="S15" s="3">
        <f t="shared" si="1"/>
        <v>7</v>
      </c>
      <c r="T15" s="3" t="s">
        <v>187</v>
      </c>
      <c r="U15" s="3" t="str">
        <f t="shared" si="2"/>
        <v>NO</v>
      </c>
      <c r="V15" s="80">
        <f>VLOOKUP($A15,Rules!$A$2:$E$18,V$1,FALSE)</f>
        <v>50</v>
      </c>
      <c r="W15" s="80">
        <f>VLOOKUP($A15,Rules!$A$2:$E$18,W$1,FALSE)</f>
        <v>0</v>
      </c>
      <c r="X15" s="80">
        <f>VLOOKUP($A15,Rules!$A$2:$E$18,X$1,FALSE)</f>
        <v>3</v>
      </c>
      <c r="Y15" s="80">
        <f>VLOOKUP($A15,Rules!$A$2:$E$18,Y$1,FALSE)</f>
        <v>15</v>
      </c>
    </row>
    <row r="16" spans="1:25" x14ac:dyDescent="0.2">
      <c r="A16" s="79">
        <v>2</v>
      </c>
      <c r="B16" s="79">
        <v>4145</v>
      </c>
      <c r="C16" s="81" t="s">
        <v>40</v>
      </c>
      <c r="D16" s="79">
        <f>VLOOKUP($B16,Points!$A$2:$P$99,16,FALSE)</f>
        <v>96</v>
      </c>
      <c r="E16" s="79">
        <f>VLOOKUP($B16,Points!$A$2:$P$99,15,FALSE)</f>
        <v>0</v>
      </c>
      <c r="F16" s="79">
        <f>VLOOKUP($B16,Points!$A$2:$P$99,14,FALSE)</f>
        <v>0</v>
      </c>
      <c r="G16" s="71">
        <f>IF(ISERROR(VLOOKUP($B16,Old!$B$2:$N$96,G$1,FALSE)),0,VLOOKUP($B16,Old!$B$2:$N$96,G$1,FALSE))+IF(ISERROR(VLOOKUP($B16,New!$B$2:$N$94,G$1,FALSE)),0,VLOOKUP($B16,New!$B$2:$N$94,G$1,FALSE))</f>
        <v>1</v>
      </c>
      <c r="H16" s="71">
        <f>IF(ISERROR(VLOOKUP($B16,Old!$B$2:$N$96,H$1,FALSE)),0,VLOOKUP($B16,Old!$B$2:$N$96,H$1,FALSE))+IF(ISERROR(VLOOKUP($B16,New!$B$2:$N$94,H$1,FALSE)),0,VLOOKUP($B16,New!$B$2:$N$94,H$1,FALSE))</f>
        <v>0</v>
      </c>
      <c r="I16" s="71">
        <f>IF(ISERROR(VLOOKUP($B16,Old!$B$2:$N$96,I$1,FALSE)),0,VLOOKUP($B16,Old!$B$2:$N$96,I$1,FALSE))+IF(ISERROR(VLOOKUP($B16,New!$B$2:$N$94,I$1,FALSE)),0,VLOOKUP($B16,New!$B$2:$N$94,I$1,FALSE))</f>
        <v>0</v>
      </c>
      <c r="J16" s="71">
        <f>IF(ISERROR(VLOOKUP($B16,Old!$B$2:$N$96,J$1,FALSE)),0,VLOOKUP($B16,Old!$B$2:$N$96,J$1,FALSE))+IF(ISERROR(VLOOKUP($B16,New!$B$2:$N$94,J$1,FALSE)),0,VLOOKUP($B16,New!$B$2:$N$94,J$1,FALSE))</f>
        <v>1</v>
      </c>
      <c r="K16" s="71">
        <f>IF(ISERROR(VLOOKUP($B16,Old!$B$2:$N$96,K$1,FALSE)),0,VLOOKUP($B16,Old!$B$2:$N$96,K$1,FALSE))+IF(ISERROR(VLOOKUP($B16,New!$B$2:$N$94,K$1,FALSE)),0,VLOOKUP($B16,New!$B$2:$N$94,K$1,FALSE))</f>
        <v>0</v>
      </c>
      <c r="L16" s="71">
        <f>IF(ISERROR(VLOOKUP($B16,Old!$B$2:$N$96,L$1,FALSE)),0,VLOOKUP($B16,Old!$B$2:$N$96,L$1,FALSE))+IF(ISERROR(VLOOKUP($B16,New!$B$2:$N$94,L$1,FALSE)),0,VLOOKUP($B16,New!$B$2:$N$94,L$1,FALSE))</f>
        <v>3</v>
      </c>
      <c r="M16" s="71">
        <f>IF(ISERROR(VLOOKUP($B16,Old!$B$2:$N$96,M$1,FALSE)),0,VLOOKUP($B16,Old!$B$2:$N$96,M$1,FALSE))+IF(ISERROR(VLOOKUP($B16,New!$B$2:$N$94,M$1,FALSE)),0,VLOOKUP($B16,New!$B$2:$N$94,M$1,FALSE))</f>
        <v>0</v>
      </c>
      <c r="N16" s="71">
        <f>IF(ISERROR(VLOOKUP($B16,Old!$B$2:$N$96,N$1,FALSE)),0,VLOOKUP($B16,Old!$B$2:$N$96,N$1,FALSE))+IF(ISERROR(VLOOKUP($B16,New!$B$2:$N$94,N$1,FALSE)),0,VLOOKUP($B16,New!$B$2:$N$94,N$1,FALSE))</f>
        <v>0</v>
      </c>
      <c r="O16" s="71">
        <f>IF(ISERROR(VLOOKUP($B16,Old!$B$2:$N$96,O$1,FALSE)),0,VLOOKUP($B16,Old!$B$2:$N$96,O$1,FALSE))+IF(ISERROR(VLOOKUP($B16,New!$B$2:$N$94,O$1,FALSE)),0,VLOOKUP($B16,New!$B$2:$N$94,O$1,FALSE))</f>
        <v>3</v>
      </c>
      <c r="P16" s="71">
        <f>IF(ISERROR(VLOOKUP($B16,Old!$B$2:$N$96,P$1,FALSE)),0,VLOOKUP($B16,Old!$B$2:$N$96,P$1,FALSE))+IF(ISERROR(VLOOKUP($B16,New!$B$2:$N$94,P$1,FALSE)),0,VLOOKUP($B16,New!$B$2:$N$94,P$1,FALSE))</f>
        <v>4</v>
      </c>
      <c r="Q16" s="71">
        <f>IF(ISERROR(VLOOKUP($B16,Old!$B$2:$N$96,Q$1,FALSE)),0,VLOOKUP($B16,Old!$B$2:$N$96,Q$1,FALSE))+IF(ISERROR(VLOOKUP($B16,New!$B$2:$N$94,Q$1,FALSE)),0,VLOOKUP($B16,New!$B$2:$N$94,Q$1,FALSE))</f>
        <v>1</v>
      </c>
      <c r="R16" s="72">
        <f t="shared" si="0"/>
        <v>13</v>
      </c>
      <c r="S16" s="3">
        <f t="shared" si="1"/>
        <v>13</v>
      </c>
      <c r="T16" s="3" t="s">
        <v>187</v>
      </c>
      <c r="U16" s="3" t="str">
        <f t="shared" si="2"/>
        <v>NO</v>
      </c>
      <c r="V16" s="80">
        <f>VLOOKUP($A16,Rules!$A$2:$E$18,V$1,FALSE)</f>
        <v>90</v>
      </c>
      <c r="W16" s="80">
        <f>VLOOKUP($A16,Rules!$A$2:$E$18,W$1,FALSE)</f>
        <v>2</v>
      </c>
      <c r="X16" s="80">
        <f>VLOOKUP($A16,Rules!$A$2:$E$18,X$1,FALSE)</f>
        <v>5</v>
      </c>
      <c r="Y16" s="80">
        <f>VLOOKUP($A16,Rules!$A$2:$E$18,Y$1,FALSE)</f>
        <v>25</v>
      </c>
    </row>
    <row r="17" spans="1:25" x14ac:dyDescent="0.2">
      <c r="A17" s="79">
        <v>2</v>
      </c>
      <c r="B17" s="79">
        <v>3757</v>
      </c>
      <c r="C17" s="78" t="s">
        <v>75</v>
      </c>
      <c r="D17" s="79">
        <f>VLOOKUP($B17,Points!$A$2:$P$99,16,FALSE)</f>
        <v>68</v>
      </c>
      <c r="E17" s="79">
        <f>VLOOKUP($B17,Points!$A$2:$P$99,15,FALSE)</f>
        <v>0</v>
      </c>
      <c r="F17" s="79">
        <f>VLOOKUP($B17,Points!$A$2:$P$99,14,FALSE)</f>
        <v>0</v>
      </c>
      <c r="G17" s="71">
        <f>IF(ISERROR(VLOOKUP($B17,Old!$B$2:$N$96,G$1,FALSE)),0,VLOOKUP($B17,Old!$B$2:$N$96,G$1,FALSE))+IF(ISERROR(VLOOKUP($B17,New!$B$2:$N$94,G$1,FALSE)),0,VLOOKUP($B17,New!$B$2:$N$94,G$1,FALSE))</f>
        <v>0</v>
      </c>
      <c r="H17" s="71">
        <f>IF(ISERROR(VLOOKUP($B17,Old!$B$2:$N$96,H$1,FALSE)),0,VLOOKUP($B17,Old!$B$2:$N$96,H$1,FALSE))+IF(ISERROR(VLOOKUP($B17,New!$B$2:$N$94,H$1,FALSE)),0,VLOOKUP($B17,New!$B$2:$N$94,H$1,FALSE))</f>
        <v>0</v>
      </c>
      <c r="I17" s="71">
        <f>IF(ISERROR(VLOOKUP($B17,Old!$B$2:$N$96,I$1,FALSE)),0,VLOOKUP($B17,Old!$B$2:$N$96,I$1,FALSE))+IF(ISERROR(VLOOKUP($B17,New!$B$2:$N$94,I$1,FALSE)),0,VLOOKUP($B17,New!$B$2:$N$94,I$1,FALSE))</f>
        <v>0</v>
      </c>
      <c r="J17" s="71">
        <f>IF(ISERROR(VLOOKUP($B17,Old!$B$2:$N$96,J$1,FALSE)),0,VLOOKUP($B17,Old!$B$2:$N$96,J$1,FALSE))+IF(ISERROR(VLOOKUP($B17,New!$B$2:$N$94,J$1,FALSE)),0,VLOOKUP($B17,New!$B$2:$N$94,J$1,FALSE))</f>
        <v>0</v>
      </c>
      <c r="K17" s="71">
        <f>IF(ISERROR(VLOOKUP($B17,Old!$B$2:$N$96,K$1,FALSE)),0,VLOOKUP($B17,Old!$B$2:$N$96,K$1,FALSE))+IF(ISERROR(VLOOKUP($B17,New!$B$2:$N$94,K$1,FALSE)),0,VLOOKUP($B17,New!$B$2:$N$94,K$1,FALSE))</f>
        <v>0</v>
      </c>
      <c r="L17" s="71">
        <f>IF(ISERROR(VLOOKUP($B17,Old!$B$2:$N$96,L$1,FALSE)),0,VLOOKUP($B17,Old!$B$2:$N$96,L$1,FALSE))+IF(ISERROR(VLOOKUP($B17,New!$B$2:$N$94,L$1,FALSE)),0,VLOOKUP($B17,New!$B$2:$N$94,L$1,FALSE))</f>
        <v>3</v>
      </c>
      <c r="M17" s="71">
        <f>IF(ISERROR(VLOOKUP($B17,Old!$B$2:$N$96,M$1,FALSE)),0,VLOOKUP($B17,Old!$B$2:$N$96,M$1,FALSE))+IF(ISERROR(VLOOKUP($B17,New!$B$2:$N$94,M$1,FALSE)),0,VLOOKUP($B17,New!$B$2:$N$94,M$1,FALSE))</f>
        <v>3</v>
      </c>
      <c r="N17" s="71">
        <f>IF(ISERROR(VLOOKUP($B17,Old!$B$2:$N$96,N$1,FALSE)),0,VLOOKUP($B17,Old!$B$2:$N$96,N$1,FALSE))+IF(ISERROR(VLOOKUP($B17,New!$B$2:$N$94,N$1,FALSE)),0,VLOOKUP($B17,New!$B$2:$N$94,N$1,FALSE))</f>
        <v>1</v>
      </c>
      <c r="O17" s="71">
        <f>IF(ISERROR(VLOOKUP($B17,Old!$B$2:$N$96,O$1,FALSE)),0,VLOOKUP($B17,Old!$B$2:$N$96,O$1,FALSE))+IF(ISERROR(VLOOKUP($B17,New!$B$2:$N$94,O$1,FALSE)),0,VLOOKUP($B17,New!$B$2:$N$94,O$1,FALSE))</f>
        <v>1</v>
      </c>
      <c r="P17" s="71">
        <f>IF(ISERROR(VLOOKUP($B17,Old!$B$2:$N$96,P$1,FALSE)),0,VLOOKUP($B17,Old!$B$2:$N$96,P$1,FALSE))+IF(ISERROR(VLOOKUP($B17,New!$B$2:$N$94,P$1,FALSE)),0,VLOOKUP($B17,New!$B$2:$N$94,P$1,FALSE))</f>
        <v>0</v>
      </c>
      <c r="Q17" s="71">
        <f>IF(ISERROR(VLOOKUP($B17,Old!$B$2:$N$96,Q$1,FALSE)),0,VLOOKUP($B17,Old!$B$2:$N$96,Q$1,FALSE))+IF(ISERROR(VLOOKUP($B17,New!$B$2:$N$94,Q$1,FALSE)),0,VLOOKUP($B17,New!$B$2:$N$94,Q$1,FALSE))</f>
        <v>2</v>
      </c>
      <c r="R17" s="72">
        <f t="shared" si="0"/>
        <v>10</v>
      </c>
      <c r="S17" s="3">
        <f t="shared" si="1"/>
        <v>10</v>
      </c>
      <c r="T17" s="3" t="s">
        <v>187</v>
      </c>
      <c r="U17" s="3" t="str">
        <f t="shared" si="2"/>
        <v>NO</v>
      </c>
      <c r="V17" s="80">
        <f>VLOOKUP($A17,Rules!$A$2:$E$18,V$1,FALSE)</f>
        <v>90</v>
      </c>
      <c r="W17" s="80">
        <f>VLOOKUP($A17,Rules!$A$2:$E$18,W$1,FALSE)</f>
        <v>2</v>
      </c>
      <c r="X17" s="80">
        <f>VLOOKUP($A17,Rules!$A$2:$E$18,X$1,FALSE)</f>
        <v>5</v>
      </c>
      <c r="Y17" s="80">
        <f>VLOOKUP($A17,Rules!$A$2:$E$18,Y$1,FALSE)</f>
        <v>25</v>
      </c>
    </row>
    <row r="18" spans="1:25" x14ac:dyDescent="0.2">
      <c r="A18" s="79">
        <v>2</v>
      </c>
      <c r="B18" s="79">
        <v>4191</v>
      </c>
      <c r="C18" s="78" t="s">
        <v>44</v>
      </c>
      <c r="D18" s="79">
        <f>VLOOKUP($B18,Points!$A$2:$P$99,16,FALSE)</f>
        <v>18</v>
      </c>
      <c r="E18" s="79">
        <f>VLOOKUP($B18,Points!$A$2:$P$99,15,FALSE)</f>
        <v>0</v>
      </c>
      <c r="F18" s="79">
        <f>VLOOKUP($B18,Points!$A$2:$P$99,14,FALSE)</f>
        <v>0</v>
      </c>
      <c r="G18" s="71">
        <f>IF(ISERROR(VLOOKUP($B18,Old!$B$2:$N$96,G$1,FALSE)),0,VLOOKUP($B18,Old!$B$2:$N$96,G$1,FALSE))+IF(ISERROR(VLOOKUP($B18,New!$B$2:$N$94,G$1,FALSE)),0,VLOOKUP($B18,New!$B$2:$N$94,G$1,FALSE))</f>
        <v>1</v>
      </c>
      <c r="H18" s="71">
        <f>IF(ISERROR(VLOOKUP($B18,Old!$B$2:$N$96,H$1,FALSE)),0,VLOOKUP($B18,Old!$B$2:$N$96,H$1,FALSE))+IF(ISERROR(VLOOKUP($B18,New!$B$2:$N$94,H$1,FALSE)),0,VLOOKUP($B18,New!$B$2:$N$94,H$1,FALSE))</f>
        <v>0</v>
      </c>
      <c r="I18" s="71">
        <f>IF(ISERROR(VLOOKUP($B18,Old!$B$2:$N$96,I$1,FALSE)),0,VLOOKUP($B18,Old!$B$2:$N$96,I$1,FALSE))+IF(ISERROR(VLOOKUP($B18,New!$B$2:$N$94,I$1,FALSE)),0,VLOOKUP($B18,New!$B$2:$N$94,I$1,FALSE))</f>
        <v>0</v>
      </c>
      <c r="J18" s="71">
        <f>IF(ISERROR(VLOOKUP($B18,Old!$B$2:$N$96,J$1,FALSE)),0,VLOOKUP($B18,Old!$B$2:$N$96,J$1,FALSE))+IF(ISERROR(VLOOKUP($B18,New!$B$2:$N$94,J$1,FALSE)),0,VLOOKUP($B18,New!$B$2:$N$94,J$1,FALSE))</f>
        <v>1</v>
      </c>
      <c r="K18" s="71">
        <f>IF(ISERROR(VLOOKUP($B18,Old!$B$2:$N$96,K$1,FALSE)),0,VLOOKUP($B18,Old!$B$2:$N$96,K$1,FALSE))+IF(ISERROR(VLOOKUP($B18,New!$B$2:$N$94,K$1,FALSE)),0,VLOOKUP($B18,New!$B$2:$N$94,K$1,FALSE))</f>
        <v>0</v>
      </c>
      <c r="L18" s="71">
        <f>IF(ISERROR(VLOOKUP($B18,Old!$B$2:$N$96,L$1,FALSE)),0,VLOOKUP($B18,Old!$B$2:$N$96,L$1,FALSE))+IF(ISERROR(VLOOKUP($B18,New!$B$2:$N$94,L$1,FALSE)),0,VLOOKUP($B18,New!$B$2:$N$94,L$1,FALSE))</f>
        <v>1</v>
      </c>
      <c r="M18" s="71">
        <f>IF(ISERROR(VLOOKUP($B18,Old!$B$2:$N$96,M$1,FALSE)),0,VLOOKUP($B18,Old!$B$2:$N$96,M$1,FALSE))+IF(ISERROR(VLOOKUP($B18,New!$B$2:$N$94,M$1,FALSE)),0,VLOOKUP($B18,New!$B$2:$N$94,M$1,FALSE))</f>
        <v>0</v>
      </c>
      <c r="N18" s="71">
        <f>IF(ISERROR(VLOOKUP($B18,Old!$B$2:$N$96,N$1,FALSE)),0,VLOOKUP($B18,Old!$B$2:$N$96,N$1,FALSE))+IF(ISERROR(VLOOKUP($B18,New!$B$2:$N$94,N$1,FALSE)),0,VLOOKUP($B18,New!$B$2:$N$94,N$1,FALSE))</f>
        <v>0</v>
      </c>
      <c r="O18" s="71">
        <f>IF(ISERROR(VLOOKUP($B18,Old!$B$2:$N$96,O$1,FALSE)),0,VLOOKUP($B18,Old!$B$2:$N$96,O$1,FALSE))+IF(ISERROR(VLOOKUP($B18,New!$B$2:$N$94,O$1,FALSE)),0,VLOOKUP($B18,New!$B$2:$N$94,O$1,FALSE))</f>
        <v>0</v>
      </c>
      <c r="P18" s="71">
        <f>IF(ISERROR(VLOOKUP($B18,Old!$B$2:$N$96,P$1,FALSE)),0,VLOOKUP($B18,Old!$B$2:$N$96,P$1,FALSE))+IF(ISERROR(VLOOKUP($B18,New!$B$2:$N$94,P$1,FALSE)),0,VLOOKUP($B18,New!$B$2:$N$94,P$1,FALSE))</f>
        <v>0</v>
      </c>
      <c r="Q18" s="71">
        <f>IF(ISERROR(VLOOKUP($B18,Old!$B$2:$N$96,Q$1,FALSE)),0,VLOOKUP($B18,Old!$B$2:$N$96,Q$1,FALSE))+IF(ISERROR(VLOOKUP($B18,New!$B$2:$N$94,Q$1,FALSE)),0,VLOOKUP($B18,New!$B$2:$N$94,Q$1,FALSE))</f>
        <v>0</v>
      </c>
      <c r="R18" s="72">
        <f t="shared" si="0"/>
        <v>3</v>
      </c>
      <c r="S18" s="3">
        <f t="shared" si="1"/>
        <v>3</v>
      </c>
      <c r="T18" s="3" t="s">
        <v>187</v>
      </c>
      <c r="U18" s="3" t="str">
        <f t="shared" si="2"/>
        <v>NO</v>
      </c>
      <c r="V18" s="80">
        <f>VLOOKUP($A18,Rules!$A$2:$E$18,V$1,FALSE)</f>
        <v>90</v>
      </c>
      <c r="W18" s="80">
        <f>VLOOKUP($A18,Rules!$A$2:$E$18,W$1,FALSE)</f>
        <v>2</v>
      </c>
      <c r="X18" s="80">
        <f>VLOOKUP($A18,Rules!$A$2:$E$18,X$1,FALSE)</f>
        <v>5</v>
      </c>
      <c r="Y18" s="80">
        <f>VLOOKUP($A18,Rules!$A$2:$E$18,Y$1,FALSE)</f>
        <v>25</v>
      </c>
    </row>
    <row r="19" spans="1:25" x14ac:dyDescent="0.2">
      <c r="A19" s="79">
        <v>2</v>
      </c>
      <c r="B19" s="79">
        <v>6044</v>
      </c>
      <c r="C19" s="78" t="s">
        <v>213</v>
      </c>
      <c r="D19" s="79">
        <f>VLOOKUP($B19,Points!$A$2:$P$99,16,FALSE)</f>
        <v>38</v>
      </c>
      <c r="E19" s="79">
        <f>VLOOKUP($B19,Points!$A$2:$P$99,15,FALSE)</f>
        <v>0</v>
      </c>
      <c r="F19" s="79">
        <f>VLOOKUP($B19,Points!$A$2:$P$99,14,FALSE)</f>
        <v>0</v>
      </c>
      <c r="G19" s="71">
        <f>IF(ISERROR(VLOOKUP($B19,Old!$B$2:$N$96,G$1,FALSE)),0,VLOOKUP($B19,Old!$B$2:$N$96,G$1,FALSE))+IF(ISERROR(VLOOKUP($B19,New!$B$2:$N$94,G$1,FALSE)),0,VLOOKUP($B19,New!$B$2:$N$94,G$1,FALSE))</f>
        <v>0</v>
      </c>
      <c r="H19" s="71">
        <f>IF(ISERROR(VLOOKUP($B19,Old!$B$2:$N$96,H$1,FALSE)),0,VLOOKUP($B19,Old!$B$2:$N$96,H$1,FALSE))+IF(ISERROR(VLOOKUP($B19,New!$B$2:$N$94,H$1,FALSE)),0,VLOOKUP($B19,New!$B$2:$N$94,H$1,FALSE))</f>
        <v>1</v>
      </c>
      <c r="I19" s="71">
        <f>IF(ISERROR(VLOOKUP($B19,Old!$B$2:$N$96,I$1,FALSE)),0,VLOOKUP($B19,Old!$B$2:$N$96,I$1,FALSE))+IF(ISERROR(VLOOKUP($B19,New!$B$2:$N$94,I$1,FALSE)),0,VLOOKUP($B19,New!$B$2:$N$94,I$1,FALSE))</f>
        <v>0</v>
      </c>
      <c r="J19" s="71">
        <f>IF(ISERROR(VLOOKUP($B19,Old!$B$2:$N$96,J$1,FALSE)),0,VLOOKUP($B19,Old!$B$2:$N$96,J$1,FALSE))+IF(ISERROR(VLOOKUP($B19,New!$B$2:$N$94,J$1,FALSE)),0,VLOOKUP($B19,New!$B$2:$N$94,J$1,FALSE))</f>
        <v>0</v>
      </c>
      <c r="K19" s="71">
        <f>IF(ISERROR(VLOOKUP($B19,Old!$B$2:$N$96,K$1,FALSE)),0,VLOOKUP($B19,Old!$B$2:$N$96,K$1,FALSE))+IF(ISERROR(VLOOKUP($B19,New!$B$2:$N$94,K$1,FALSE)),0,VLOOKUP($B19,New!$B$2:$N$94,K$1,FALSE))</f>
        <v>4</v>
      </c>
      <c r="L19" s="71">
        <f>IF(ISERROR(VLOOKUP($B19,Old!$B$2:$N$96,L$1,FALSE)),0,VLOOKUP($B19,Old!$B$2:$N$96,L$1,FALSE))+IF(ISERROR(VLOOKUP($B19,New!$B$2:$N$94,L$1,FALSE)),0,VLOOKUP($B19,New!$B$2:$N$94,L$1,FALSE))</f>
        <v>0</v>
      </c>
      <c r="M19" s="71">
        <f>IF(ISERROR(VLOOKUP($B19,Old!$B$2:$N$96,M$1,FALSE)),0,VLOOKUP($B19,Old!$B$2:$N$96,M$1,FALSE))+IF(ISERROR(VLOOKUP($B19,New!$B$2:$N$94,M$1,FALSE)),0,VLOOKUP($B19,New!$B$2:$N$94,M$1,FALSE))</f>
        <v>0</v>
      </c>
      <c r="N19" s="71">
        <f>IF(ISERROR(VLOOKUP($B19,Old!$B$2:$N$96,N$1,FALSE)),0,VLOOKUP($B19,Old!$B$2:$N$96,N$1,FALSE))+IF(ISERROR(VLOOKUP($B19,New!$B$2:$N$94,N$1,FALSE)),0,VLOOKUP($B19,New!$B$2:$N$94,N$1,FALSE))</f>
        <v>0</v>
      </c>
      <c r="O19" s="71">
        <f>IF(ISERROR(VLOOKUP($B19,Old!$B$2:$N$96,O$1,FALSE)),0,VLOOKUP($B19,Old!$B$2:$N$96,O$1,FALSE))+IF(ISERROR(VLOOKUP($B19,New!$B$2:$N$94,O$1,FALSE)),0,VLOOKUP($B19,New!$B$2:$N$94,O$1,FALSE))</f>
        <v>1</v>
      </c>
      <c r="P19" s="71">
        <f>IF(ISERROR(VLOOKUP($B19,Old!$B$2:$N$96,P$1,FALSE)),0,VLOOKUP($B19,Old!$B$2:$N$96,P$1,FALSE))+IF(ISERROR(VLOOKUP($B19,New!$B$2:$N$94,P$1,FALSE)),0,VLOOKUP($B19,New!$B$2:$N$94,P$1,FALSE))</f>
        <v>0</v>
      </c>
      <c r="Q19" s="71">
        <f>IF(ISERROR(VLOOKUP($B19,Old!$B$2:$N$96,Q$1,FALSE)),0,VLOOKUP($B19,Old!$B$2:$N$96,Q$1,FALSE))+IF(ISERROR(VLOOKUP($B19,New!$B$2:$N$94,Q$1,FALSE)),0,VLOOKUP($B19,New!$B$2:$N$94,Q$1,FALSE))</f>
        <v>2</v>
      </c>
      <c r="R19" s="72">
        <f t="shared" si="0"/>
        <v>8</v>
      </c>
      <c r="S19" s="3">
        <f t="shared" si="1"/>
        <v>8</v>
      </c>
      <c r="T19" s="3" t="s">
        <v>187</v>
      </c>
      <c r="U19" s="3" t="str">
        <f t="shared" si="2"/>
        <v>NO</v>
      </c>
      <c r="V19" s="80">
        <f>VLOOKUP($A19,Rules!$A$2:$E$18,V$1,FALSE)</f>
        <v>90</v>
      </c>
      <c r="W19" s="80">
        <f>VLOOKUP($A19,Rules!$A$2:$E$18,W$1,FALSE)</f>
        <v>2</v>
      </c>
      <c r="X19" s="80">
        <f>VLOOKUP($A19,Rules!$A$2:$E$18,X$1,FALSE)</f>
        <v>5</v>
      </c>
      <c r="Y19" s="80">
        <f>VLOOKUP($A19,Rules!$A$2:$E$18,Y$1,FALSE)</f>
        <v>25</v>
      </c>
    </row>
    <row r="20" spans="1:25" x14ac:dyDescent="0.2">
      <c r="A20" s="79">
        <v>2</v>
      </c>
      <c r="B20" s="79">
        <v>6190</v>
      </c>
      <c r="C20" s="78" t="s">
        <v>74</v>
      </c>
      <c r="D20" s="79">
        <f>VLOOKUP($B20,Points!$A$2:$P$99,16,FALSE)</f>
        <v>98</v>
      </c>
      <c r="E20" s="79">
        <f>VLOOKUP($B20,Points!$A$2:$P$99,15,FALSE)</f>
        <v>0</v>
      </c>
      <c r="F20" s="79">
        <f>VLOOKUP($B20,Points!$A$2:$P$99,14,FALSE)</f>
        <v>0</v>
      </c>
      <c r="G20" s="71">
        <f>IF(ISERROR(VLOOKUP($B20,Old!$B$2:$N$96,G$1,FALSE)),0,VLOOKUP($B20,Old!$B$2:$N$96,G$1,FALSE))+IF(ISERROR(VLOOKUP($B20,New!$B$2:$N$94,G$1,FALSE)),0,VLOOKUP($B20,New!$B$2:$N$94,G$1,FALSE))</f>
        <v>0</v>
      </c>
      <c r="H20" s="71">
        <f>IF(ISERROR(VLOOKUP($B20,Old!$B$2:$N$96,H$1,FALSE)),0,VLOOKUP($B20,Old!$B$2:$N$96,H$1,FALSE))+IF(ISERROR(VLOOKUP($B20,New!$B$2:$N$94,H$1,FALSE)),0,VLOOKUP($B20,New!$B$2:$N$94,H$1,FALSE))</f>
        <v>0</v>
      </c>
      <c r="I20" s="71">
        <f>IF(ISERROR(VLOOKUP($B20,Old!$B$2:$N$96,I$1,FALSE)),0,VLOOKUP($B20,Old!$B$2:$N$96,I$1,FALSE))+IF(ISERROR(VLOOKUP($B20,New!$B$2:$N$94,I$1,FALSE)),0,VLOOKUP($B20,New!$B$2:$N$94,I$1,FALSE))</f>
        <v>0</v>
      </c>
      <c r="J20" s="71">
        <f>IF(ISERROR(VLOOKUP($B20,Old!$B$2:$N$96,J$1,FALSE)),0,VLOOKUP($B20,Old!$B$2:$N$96,J$1,FALSE))+IF(ISERROR(VLOOKUP($B20,New!$B$2:$N$94,J$1,FALSE)),0,VLOOKUP($B20,New!$B$2:$N$94,J$1,FALSE))</f>
        <v>1</v>
      </c>
      <c r="K20" s="71">
        <f>IF(ISERROR(VLOOKUP($B20,Old!$B$2:$N$96,K$1,FALSE)),0,VLOOKUP($B20,Old!$B$2:$N$96,K$1,FALSE))+IF(ISERROR(VLOOKUP($B20,New!$B$2:$N$94,K$1,FALSE)),0,VLOOKUP($B20,New!$B$2:$N$94,K$1,FALSE))</f>
        <v>6</v>
      </c>
      <c r="L20" s="71">
        <f>IF(ISERROR(VLOOKUP($B20,Old!$B$2:$N$96,L$1,FALSE)),0,VLOOKUP($B20,Old!$B$2:$N$96,L$1,FALSE))+IF(ISERROR(VLOOKUP($B20,New!$B$2:$N$94,L$1,FALSE)),0,VLOOKUP($B20,New!$B$2:$N$94,L$1,FALSE))</f>
        <v>5</v>
      </c>
      <c r="M20" s="71">
        <f>IF(ISERROR(VLOOKUP($B20,Old!$B$2:$N$96,M$1,FALSE)),0,VLOOKUP($B20,Old!$B$2:$N$96,M$1,FALSE))+IF(ISERROR(VLOOKUP($B20,New!$B$2:$N$94,M$1,FALSE)),0,VLOOKUP($B20,New!$B$2:$N$94,M$1,FALSE))</f>
        <v>3</v>
      </c>
      <c r="N20" s="71">
        <f>IF(ISERROR(VLOOKUP($B20,Old!$B$2:$N$96,N$1,FALSE)),0,VLOOKUP($B20,Old!$B$2:$N$96,N$1,FALSE))+IF(ISERROR(VLOOKUP($B20,New!$B$2:$N$94,N$1,FALSE)),0,VLOOKUP($B20,New!$B$2:$N$94,N$1,FALSE))</f>
        <v>2</v>
      </c>
      <c r="O20" s="71">
        <f>IF(ISERROR(VLOOKUP($B20,Old!$B$2:$N$96,O$1,FALSE)),0,VLOOKUP($B20,Old!$B$2:$N$96,O$1,FALSE))+IF(ISERROR(VLOOKUP($B20,New!$B$2:$N$94,O$1,FALSE)),0,VLOOKUP($B20,New!$B$2:$N$94,O$1,FALSE))</f>
        <v>1</v>
      </c>
      <c r="P20" s="71">
        <f>IF(ISERROR(VLOOKUP($B20,Old!$B$2:$N$96,P$1,FALSE)),0,VLOOKUP($B20,Old!$B$2:$N$96,P$1,FALSE))+IF(ISERROR(VLOOKUP($B20,New!$B$2:$N$94,P$1,FALSE)),0,VLOOKUP($B20,New!$B$2:$N$94,P$1,FALSE))</f>
        <v>0</v>
      </c>
      <c r="Q20" s="71">
        <f>IF(ISERROR(VLOOKUP($B20,Old!$B$2:$N$96,Q$1,FALSE)),0,VLOOKUP($B20,Old!$B$2:$N$96,Q$1,FALSE))+IF(ISERROR(VLOOKUP($B20,New!$B$2:$N$94,Q$1,FALSE)),0,VLOOKUP($B20,New!$B$2:$N$94,Q$1,FALSE))</f>
        <v>5</v>
      </c>
      <c r="R20" s="72">
        <f t="shared" si="0"/>
        <v>23</v>
      </c>
      <c r="S20" s="3">
        <f t="shared" si="1"/>
        <v>22</v>
      </c>
      <c r="T20" s="3" t="s">
        <v>187</v>
      </c>
      <c r="U20" s="3" t="str">
        <f t="shared" si="2"/>
        <v>NO</v>
      </c>
      <c r="V20" s="80">
        <f>VLOOKUP($A20,Rules!$A$2:$E$18,V$1,FALSE)</f>
        <v>90</v>
      </c>
      <c r="W20" s="80">
        <f>VLOOKUP($A20,Rules!$A$2:$E$18,W$1,FALSE)</f>
        <v>2</v>
      </c>
      <c r="X20" s="80">
        <f>VLOOKUP($A20,Rules!$A$2:$E$18,X$1,FALSE)</f>
        <v>5</v>
      </c>
      <c r="Y20" s="80">
        <f>VLOOKUP($A20,Rules!$A$2:$E$18,Y$1,FALSE)</f>
        <v>25</v>
      </c>
    </row>
    <row r="21" spans="1:25" x14ac:dyDescent="0.2">
      <c r="A21" s="79">
        <v>2</v>
      </c>
      <c r="B21" s="79">
        <v>4170</v>
      </c>
      <c r="C21" s="78" t="s">
        <v>45</v>
      </c>
      <c r="D21" s="79">
        <f>VLOOKUP($B21,Points!$A$2:$P$99,16,FALSE)</f>
        <v>92</v>
      </c>
      <c r="E21" s="79">
        <f>VLOOKUP($B21,Points!$A$2:$P$99,15,FALSE)</f>
        <v>0</v>
      </c>
      <c r="F21" s="79">
        <f>VLOOKUP($B21,Points!$A$2:$P$99,14,FALSE)</f>
        <v>0</v>
      </c>
      <c r="G21" s="71">
        <f>IF(ISERROR(VLOOKUP($B21,Old!$B$2:$N$96,G$1,FALSE)),0,VLOOKUP($B21,Old!$B$2:$N$96,G$1,FALSE))+IF(ISERROR(VLOOKUP($B21,New!$B$2:$N$94,G$1,FALSE)),0,VLOOKUP($B21,New!$B$2:$N$94,G$1,FALSE))</f>
        <v>0</v>
      </c>
      <c r="H21" s="71">
        <f>IF(ISERROR(VLOOKUP($B21,Old!$B$2:$N$96,H$1,FALSE)),0,VLOOKUP($B21,Old!$B$2:$N$96,H$1,FALSE))+IF(ISERROR(VLOOKUP($B21,New!$B$2:$N$94,H$1,FALSE)),0,VLOOKUP($B21,New!$B$2:$N$94,H$1,FALSE))</f>
        <v>0</v>
      </c>
      <c r="I21" s="71">
        <f>IF(ISERROR(VLOOKUP($B21,Old!$B$2:$N$96,I$1,FALSE)),0,VLOOKUP($B21,Old!$B$2:$N$96,I$1,FALSE))+IF(ISERROR(VLOOKUP($B21,New!$B$2:$N$94,I$1,FALSE)),0,VLOOKUP($B21,New!$B$2:$N$94,I$1,FALSE))</f>
        <v>0</v>
      </c>
      <c r="J21" s="71">
        <f>IF(ISERROR(VLOOKUP($B21,Old!$B$2:$N$96,J$1,FALSE)),0,VLOOKUP($B21,Old!$B$2:$N$96,J$1,FALSE))+IF(ISERROR(VLOOKUP($B21,New!$B$2:$N$94,J$1,FALSE)),0,VLOOKUP($B21,New!$B$2:$N$94,J$1,FALSE))</f>
        <v>2</v>
      </c>
      <c r="K21" s="71">
        <f>IF(ISERROR(VLOOKUP($B21,Old!$B$2:$N$96,K$1,FALSE)),0,VLOOKUP($B21,Old!$B$2:$N$96,K$1,FALSE))+IF(ISERROR(VLOOKUP($B21,New!$B$2:$N$94,K$1,FALSE)),0,VLOOKUP($B21,New!$B$2:$N$94,K$1,FALSE))</f>
        <v>5</v>
      </c>
      <c r="L21" s="71">
        <f>IF(ISERROR(VLOOKUP($B21,Old!$B$2:$N$96,L$1,FALSE)),0,VLOOKUP($B21,Old!$B$2:$N$96,L$1,FALSE))+IF(ISERROR(VLOOKUP($B21,New!$B$2:$N$94,L$1,FALSE)),0,VLOOKUP($B21,New!$B$2:$N$94,L$1,FALSE))</f>
        <v>6</v>
      </c>
      <c r="M21" s="71">
        <f>IF(ISERROR(VLOOKUP($B21,Old!$B$2:$N$96,M$1,FALSE)),0,VLOOKUP($B21,Old!$B$2:$N$96,M$1,FALSE))+IF(ISERROR(VLOOKUP($B21,New!$B$2:$N$94,M$1,FALSE)),0,VLOOKUP($B21,New!$B$2:$N$94,M$1,FALSE))</f>
        <v>1</v>
      </c>
      <c r="N21" s="71">
        <f>IF(ISERROR(VLOOKUP($B21,Old!$B$2:$N$96,N$1,FALSE)),0,VLOOKUP($B21,Old!$B$2:$N$96,N$1,FALSE))+IF(ISERROR(VLOOKUP($B21,New!$B$2:$N$94,N$1,FALSE)),0,VLOOKUP($B21,New!$B$2:$N$94,N$1,FALSE))</f>
        <v>4</v>
      </c>
      <c r="O21" s="71">
        <f>IF(ISERROR(VLOOKUP($B21,Old!$B$2:$N$96,O$1,FALSE)),0,VLOOKUP($B21,Old!$B$2:$N$96,O$1,FALSE))+IF(ISERROR(VLOOKUP($B21,New!$B$2:$N$94,O$1,FALSE)),0,VLOOKUP($B21,New!$B$2:$N$94,O$1,FALSE))</f>
        <v>1</v>
      </c>
      <c r="P21" s="71">
        <f>IF(ISERROR(VLOOKUP($B21,Old!$B$2:$N$96,P$1,FALSE)),0,VLOOKUP($B21,Old!$B$2:$N$96,P$1,FALSE))+IF(ISERROR(VLOOKUP($B21,New!$B$2:$N$94,P$1,FALSE)),0,VLOOKUP($B21,New!$B$2:$N$94,P$1,FALSE))</f>
        <v>0</v>
      </c>
      <c r="Q21" s="71">
        <f>IF(ISERROR(VLOOKUP($B21,Old!$B$2:$N$96,Q$1,FALSE)),0,VLOOKUP($B21,Old!$B$2:$N$96,Q$1,FALSE))+IF(ISERROR(VLOOKUP($B21,New!$B$2:$N$94,Q$1,FALSE)),0,VLOOKUP($B21,New!$B$2:$N$94,Q$1,FALSE))</f>
        <v>7</v>
      </c>
      <c r="R21" s="72">
        <f t="shared" si="0"/>
        <v>26</v>
      </c>
      <c r="S21" s="3">
        <f t="shared" si="1"/>
        <v>23</v>
      </c>
      <c r="T21" s="3" t="s">
        <v>187</v>
      </c>
      <c r="U21" s="3" t="str">
        <f t="shared" si="2"/>
        <v>NO</v>
      </c>
      <c r="V21" s="80">
        <f>VLOOKUP($A21,Rules!$A$2:$E$18,V$1,FALSE)</f>
        <v>90</v>
      </c>
      <c r="W21" s="80">
        <f>VLOOKUP($A21,Rules!$A$2:$E$18,W$1,FALSE)</f>
        <v>2</v>
      </c>
      <c r="X21" s="80">
        <f>VLOOKUP($A21,Rules!$A$2:$E$18,X$1,FALSE)</f>
        <v>5</v>
      </c>
      <c r="Y21" s="80">
        <f>VLOOKUP($A21,Rules!$A$2:$E$18,Y$1,FALSE)</f>
        <v>25</v>
      </c>
    </row>
    <row r="22" spans="1:25" x14ac:dyDescent="0.2">
      <c r="A22" s="79">
        <v>2</v>
      </c>
      <c r="B22" s="79">
        <v>4142</v>
      </c>
      <c r="C22" s="81" t="s">
        <v>46</v>
      </c>
      <c r="D22" s="79">
        <f>VLOOKUP($B22,Points!$A$2:$P$99,16,FALSE)</f>
        <v>108</v>
      </c>
      <c r="E22" s="79">
        <f>VLOOKUP($B22,Points!$A$2:$P$99,15,FALSE)</f>
        <v>0</v>
      </c>
      <c r="F22" s="79">
        <f>VLOOKUP($B22,Points!$A$2:$P$99,14,FALSE)</f>
        <v>0</v>
      </c>
      <c r="G22" s="71">
        <f>IF(ISERROR(VLOOKUP($B22,Old!$B$2:$N$96,G$1,FALSE)),0,VLOOKUP($B22,Old!$B$2:$N$96,G$1,FALSE))+IF(ISERROR(VLOOKUP($B22,New!$B$2:$N$94,G$1,FALSE)),0,VLOOKUP($B22,New!$B$2:$N$94,G$1,FALSE))</f>
        <v>3</v>
      </c>
      <c r="H22" s="71">
        <f>IF(ISERROR(VLOOKUP($B22,Old!$B$2:$N$96,H$1,FALSE)),0,VLOOKUP($B22,Old!$B$2:$N$96,H$1,FALSE))+IF(ISERROR(VLOOKUP($B22,New!$B$2:$N$94,H$1,FALSE)),0,VLOOKUP($B22,New!$B$2:$N$94,H$1,FALSE))</f>
        <v>2</v>
      </c>
      <c r="I22" s="71">
        <f>IF(ISERROR(VLOOKUP($B22,Old!$B$2:$N$96,I$1,FALSE)),0,VLOOKUP($B22,Old!$B$2:$N$96,I$1,FALSE))+IF(ISERROR(VLOOKUP($B22,New!$B$2:$N$94,I$1,FALSE)),0,VLOOKUP($B22,New!$B$2:$N$94,I$1,FALSE))</f>
        <v>0</v>
      </c>
      <c r="J22" s="71">
        <f>IF(ISERROR(VLOOKUP($B22,Old!$B$2:$N$96,J$1,FALSE)),0,VLOOKUP($B22,Old!$B$2:$N$96,J$1,FALSE))+IF(ISERROR(VLOOKUP($B22,New!$B$2:$N$94,J$1,FALSE)),0,VLOOKUP($B22,New!$B$2:$N$94,J$1,FALSE))</f>
        <v>6</v>
      </c>
      <c r="K22" s="71">
        <f>IF(ISERROR(VLOOKUP($B22,Old!$B$2:$N$96,K$1,FALSE)),0,VLOOKUP($B22,Old!$B$2:$N$96,K$1,FALSE))+IF(ISERROR(VLOOKUP($B22,New!$B$2:$N$94,K$1,FALSE)),0,VLOOKUP($B22,New!$B$2:$N$94,K$1,FALSE))</f>
        <v>2</v>
      </c>
      <c r="L22" s="71">
        <f>IF(ISERROR(VLOOKUP($B22,Old!$B$2:$N$96,L$1,FALSE)),0,VLOOKUP($B22,Old!$B$2:$N$96,L$1,FALSE))+IF(ISERROR(VLOOKUP($B22,New!$B$2:$N$94,L$1,FALSE)),0,VLOOKUP($B22,New!$B$2:$N$94,L$1,FALSE))</f>
        <v>3</v>
      </c>
      <c r="M22" s="71">
        <f>IF(ISERROR(VLOOKUP($B22,Old!$B$2:$N$96,M$1,FALSE)),0,VLOOKUP($B22,Old!$B$2:$N$96,M$1,FALSE))+IF(ISERROR(VLOOKUP($B22,New!$B$2:$N$94,M$1,FALSE)),0,VLOOKUP($B22,New!$B$2:$N$94,M$1,FALSE))</f>
        <v>3</v>
      </c>
      <c r="N22" s="71">
        <f>IF(ISERROR(VLOOKUP($B22,Old!$B$2:$N$96,N$1,FALSE)),0,VLOOKUP($B22,Old!$B$2:$N$96,N$1,FALSE))+IF(ISERROR(VLOOKUP($B22,New!$B$2:$N$94,N$1,FALSE)),0,VLOOKUP($B22,New!$B$2:$N$94,N$1,FALSE))</f>
        <v>2</v>
      </c>
      <c r="O22" s="71">
        <f>IF(ISERROR(VLOOKUP($B22,Old!$B$2:$N$96,O$1,FALSE)),0,VLOOKUP($B22,Old!$B$2:$N$96,O$1,FALSE))+IF(ISERROR(VLOOKUP($B22,New!$B$2:$N$94,O$1,FALSE)),0,VLOOKUP($B22,New!$B$2:$N$94,O$1,FALSE))</f>
        <v>1</v>
      </c>
      <c r="P22" s="71">
        <f>IF(ISERROR(VLOOKUP($B22,Old!$B$2:$N$96,P$1,FALSE)),0,VLOOKUP($B22,Old!$B$2:$N$96,P$1,FALSE))+IF(ISERROR(VLOOKUP($B22,New!$B$2:$N$94,P$1,FALSE)),0,VLOOKUP($B22,New!$B$2:$N$94,P$1,FALSE))</f>
        <v>0</v>
      </c>
      <c r="Q22" s="71">
        <f>IF(ISERROR(VLOOKUP($B22,Old!$B$2:$N$96,Q$1,FALSE)),0,VLOOKUP($B22,Old!$B$2:$N$96,Q$1,FALSE))+IF(ISERROR(VLOOKUP($B22,New!$B$2:$N$94,Q$1,FALSE)),0,VLOOKUP($B22,New!$B$2:$N$94,Q$1,FALSE))</f>
        <v>6</v>
      </c>
      <c r="R22" s="72">
        <f t="shared" si="0"/>
        <v>28</v>
      </c>
      <c r="S22" s="3">
        <f t="shared" si="1"/>
        <v>26</v>
      </c>
      <c r="T22" s="3" t="s">
        <v>187</v>
      </c>
      <c r="U22" s="3" t="str">
        <f t="shared" si="2"/>
        <v>NO</v>
      </c>
      <c r="V22" s="80">
        <f>VLOOKUP($A22,Rules!$A$2:$E$18,V$1,FALSE)</f>
        <v>90</v>
      </c>
      <c r="W22" s="80">
        <f>VLOOKUP($A22,Rules!$A$2:$E$18,W$1,FALSE)</f>
        <v>2</v>
      </c>
      <c r="X22" s="80">
        <f>VLOOKUP($A22,Rules!$A$2:$E$18,X$1,FALSE)</f>
        <v>5</v>
      </c>
      <c r="Y22" s="80">
        <f>VLOOKUP($A22,Rules!$A$2:$E$18,Y$1,FALSE)</f>
        <v>25</v>
      </c>
    </row>
    <row r="23" spans="1:25" x14ac:dyDescent="0.2">
      <c r="A23" s="79">
        <v>2</v>
      </c>
      <c r="B23" s="79">
        <v>5515</v>
      </c>
      <c r="C23" s="81" t="s">
        <v>73</v>
      </c>
      <c r="D23" s="79">
        <f>VLOOKUP($B23,Points!$A$2:$P$99,16,FALSE)</f>
        <v>15</v>
      </c>
      <c r="E23" s="79">
        <f>VLOOKUP($B23,Points!$A$2:$P$99,15,FALSE)</f>
        <v>0</v>
      </c>
      <c r="F23" s="79">
        <f>VLOOKUP($B23,Points!$A$2:$P$99,14,FALSE)</f>
        <v>0</v>
      </c>
      <c r="G23" s="71">
        <f>IF(ISERROR(VLOOKUP($B23,Old!$B$2:$N$96,G$1,FALSE)),0,VLOOKUP($B23,Old!$B$2:$N$96,G$1,FALSE))+IF(ISERROR(VLOOKUP($B23,New!$B$2:$N$94,G$1,FALSE)),0,VLOOKUP($B23,New!$B$2:$N$94,G$1,FALSE))</f>
        <v>0</v>
      </c>
      <c r="H23" s="71">
        <f>IF(ISERROR(VLOOKUP($B23,Old!$B$2:$N$96,H$1,FALSE)),0,VLOOKUP($B23,Old!$B$2:$N$96,H$1,FALSE))+IF(ISERROR(VLOOKUP($B23,New!$B$2:$N$94,H$1,FALSE)),0,VLOOKUP($B23,New!$B$2:$N$94,H$1,FALSE))</f>
        <v>0</v>
      </c>
      <c r="I23" s="71">
        <f>IF(ISERROR(VLOOKUP($B23,Old!$B$2:$N$96,I$1,FALSE)),0,VLOOKUP($B23,Old!$B$2:$N$96,I$1,FALSE))+IF(ISERROR(VLOOKUP($B23,New!$B$2:$N$94,I$1,FALSE)),0,VLOOKUP($B23,New!$B$2:$N$94,I$1,FALSE))</f>
        <v>0</v>
      </c>
      <c r="J23" s="71">
        <f>IF(ISERROR(VLOOKUP($B23,Old!$B$2:$N$96,J$1,FALSE)),0,VLOOKUP($B23,Old!$B$2:$N$96,J$1,FALSE))+IF(ISERROR(VLOOKUP($B23,New!$B$2:$N$94,J$1,FALSE)),0,VLOOKUP($B23,New!$B$2:$N$94,J$1,FALSE))</f>
        <v>0</v>
      </c>
      <c r="K23" s="71">
        <f>IF(ISERROR(VLOOKUP($B23,Old!$B$2:$N$96,K$1,FALSE)),0,VLOOKUP($B23,Old!$B$2:$N$96,K$1,FALSE))+IF(ISERROR(VLOOKUP($B23,New!$B$2:$N$94,K$1,FALSE)),0,VLOOKUP($B23,New!$B$2:$N$94,K$1,FALSE))</f>
        <v>1</v>
      </c>
      <c r="L23" s="71">
        <f>IF(ISERROR(VLOOKUP($B23,Old!$B$2:$N$96,L$1,FALSE)),0,VLOOKUP($B23,Old!$B$2:$N$96,L$1,FALSE))+IF(ISERROR(VLOOKUP($B23,New!$B$2:$N$94,L$1,FALSE)),0,VLOOKUP($B23,New!$B$2:$N$94,L$1,FALSE))</f>
        <v>0</v>
      </c>
      <c r="M23" s="71">
        <f>IF(ISERROR(VLOOKUP($B23,Old!$B$2:$N$96,M$1,FALSE)),0,VLOOKUP($B23,Old!$B$2:$N$96,M$1,FALSE))+IF(ISERROR(VLOOKUP($B23,New!$B$2:$N$94,M$1,FALSE)),0,VLOOKUP($B23,New!$B$2:$N$94,M$1,FALSE))</f>
        <v>2</v>
      </c>
      <c r="N23" s="71">
        <f>IF(ISERROR(VLOOKUP($B23,Old!$B$2:$N$96,N$1,FALSE)),0,VLOOKUP($B23,Old!$B$2:$N$96,N$1,FALSE))+IF(ISERROR(VLOOKUP($B23,New!$B$2:$N$94,N$1,FALSE)),0,VLOOKUP($B23,New!$B$2:$N$94,N$1,FALSE))</f>
        <v>0</v>
      </c>
      <c r="O23" s="71">
        <f>IF(ISERROR(VLOOKUP($B23,Old!$B$2:$N$96,O$1,FALSE)),0,VLOOKUP($B23,Old!$B$2:$N$96,O$1,FALSE))+IF(ISERROR(VLOOKUP($B23,New!$B$2:$N$94,O$1,FALSE)),0,VLOOKUP($B23,New!$B$2:$N$94,O$1,FALSE))</f>
        <v>0</v>
      </c>
      <c r="P23" s="71">
        <f>IF(ISERROR(VLOOKUP($B23,Old!$B$2:$N$96,P$1,FALSE)),0,VLOOKUP($B23,Old!$B$2:$N$96,P$1,FALSE))+IF(ISERROR(VLOOKUP($B23,New!$B$2:$N$94,P$1,FALSE)),0,VLOOKUP($B23,New!$B$2:$N$94,P$1,FALSE))</f>
        <v>0</v>
      </c>
      <c r="Q23" s="71">
        <f>IF(ISERROR(VLOOKUP($B23,Old!$B$2:$N$96,Q$1,FALSE)),0,VLOOKUP($B23,Old!$B$2:$N$96,Q$1,FALSE))+IF(ISERROR(VLOOKUP($B23,New!$B$2:$N$94,Q$1,FALSE)),0,VLOOKUP($B23,New!$B$2:$N$94,Q$1,FALSE))</f>
        <v>0</v>
      </c>
      <c r="R23" s="72">
        <f t="shared" si="0"/>
        <v>3</v>
      </c>
      <c r="S23" s="3">
        <f t="shared" si="1"/>
        <v>3</v>
      </c>
      <c r="T23" s="3" t="s">
        <v>187</v>
      </c>
      <c r="U23" s="3" t="str">
        <f t="shared" si="2"/>
        <v>NO</v>
      </c>
      <c r="V23" s="80">
        <f>VLOOKUP($A23,Rules!$A$2:$E$18,V$1,FALSE)</f>
        <v>90</v>
      </c>
      <c r="W23" s="80">
        <f>VLOOKUP($A23,Rules!$A$2:$E$18,W$1,FALSE)</f>
        <v>2</v>
      </c>
      <c r="X23" s="80">
        <f>VLOOKUP($A23,Rules!$A$2:$E$18,X$1,FALSE)</f>
        <v>5</v>
      </c>
      <c r="Y23" s="80">
        <f>VLOOKUP($A23,Rules!$A$2:$E$18,Y$1,FALSE)</f>
        <v>25</v>
      </c>
    </row>
    <row r="24" spans="1:25" x14ac:dyDescent="0.2">
      <c r="A24" s="79">
        <v>2</v>
      </c>
      <c r="B24" s="79">
        <v>4167</v>
      </c>
      <c r="C24" s="81" t="s">
        <v>47</v>
      </c>
      <c r="D24" s="79">
        <f>VLOOKUP($B24,Points!$A$2:$P$99,16,FALSE)</f>
        <v>63</v>
      </c>
      <c r="E24" s="79">
        <f>VLOOKUP($B24,Points!$A$2:$P$99,15,FALSE)</f>
        <v>0</v>
      </c>
      <c r="F24" s="79">
        <f>VLOOKUP($B24,Points!$A$2:$P$99,14,FALSE)</f>
        <v>0</v>
      </c>
      <c r="G24" s="71">
        <f>IF(ISERROR(VLOOKUP($B24,Old!$B$2:$N$96,G$1,FALSE)),0,VLOOKUP($B24,Old!$B$2:$N$96,G$1,FALSE))+IF(ISERROR(VLOOKUP($B24,New!$B$2:$N$94,G$1,FALSE)),0,VLOOKUP($B24,New!$B$2:$N$94,G$1,FALSE))</f>
        <v>1</v>
      </c>
      <c r="H24" s="71">
        <f>IF(ISERROR(VLOOKUP($B24,Old!$B$2:$N$96,H$1,FALSE)),0,VLOOKUP($B24,Old!$B$2:$N$96,H$1,FALSE))+IF(ISERROR(VLOOKUP($B24,New!$B$2:$N$94,H$1,FALSE)),0,VLOOKUP($B24,New!$B$2:$N$94,H$1,FALSE))</f>
        <v>2</v>
      </c>
      <c r="I24" s="71">
        <f>IF(ISERROR(VLOOKUP($B24,Old!$B$2:$N$96,I$1,FALSE)),0,VLOOKUP($B24,Old!$B$2:$N$96,I$1,FALSE))+IF(ISERROR(VLOOKUP($B24,New!$B$2:$N$94,I$1,FALSE)),0,VLOOKUP($B24,New!$B$2:$N$94,I$1,FALSE))</f>
        <v>0</v>
      </c>
      <c r="J24" s="71">
        <f>IF(ISERROR(VLOOKUP($B24,Old!$B$2:$N$96,J$1,FALSE)),0,VLOOKUP($B24,Old!$B$2:$N$96,J$1,FALSE))+IF(ISERROR(VLOOKUP($B24,New!$B$2:$N$94,J$1,FALSE)),0,VLOOKUP($B24,New!$B$2:$N$94,J$1,FALSE))</f>
        <v>3</v>
      </c>
      <c r="K24" s="71">
        <f>IF(ISERROR(VLOOKUP($B24,Old!$B$2:$N$96,K$1,FALSE)),0,VLOOKUP($B24,Old!$B$2:$N$96,K$1,FALSE))+IF(ISERROR(VLOOKUP($B24,New!$B$2:$N$94,K$1,FALSE)),0,VLOOKUP($B24,New!$B$2:$N$94,K$1,FALSE))</f>
        <v>6</v>
      </c>
      <c r="L24" s="71">
        <f>IF(ISERROR(VLOOKUP($B24,Old!$B$2:$N$96,L$1,FALSE)),0,VLOOKUP($B24,Old!$B$2:$N$96,L$1,FALSE))+IF(ISERROR(VLOOKUP($B24,New!$B$2:$N$94,L$1,FALSE)),0,VLOOKUP($B24,New!$B$2:$N$94,L$1,FALSE))</f>
        <v>1</v>
      </c>
      <c r="M24" s="71">
        <f>IF(ISERROR(VLOOKUP($B24,Old!$B$2:$N$96,M$1,FALSE)),0,VLOOKUP($B24,Old!$B$2:$N$96,M$1,FALSE))+IF(ISERROR(VLOOKUP($B24,New!$B$2:$N$94,M$1,FALSE)),0,VLOOKUP($B24,New!$B$2:$N$94,M$1,FALSE))</f>
        <v>0</v>
      </c>
      <c r="N24" s="71">
        <f>IF(ISERROR(VLOOKUP($B24,Old!$B$2:$N$96,N$1,FALSE)),0,VLOOKUP($B24,Old!$B$2:$N$96,N$1,FALSE))+IF(ISERROR(VLOOKUP($B24,New!$B$2:$N$94,N$1,FALSE)),0,VLOOKUP($B24,New!$B$2:$N$94,N$1,FALSE))</f>
        <v>3</v>
      </c>
      <c r="O24" s="71">
        <f>IF(ISERROR(VLOOKUP($B24,Old!$B$2:$N$96,O$1,FALSE)),0,VLOOKUP($B24,Old!$B$2:$N$96,O$1,FALSE))+IF(ISERROR(VLOOKUP($B24,New!$B$2:$N$94,O$1,FALSE)),0,VLOOKUP($B24,New!$B$2:$N$94,O$1,FALSE))</f>
        <v>2</v>
      </c>
      <c r="P24" s="71">
        <f>IF(ISERROR(VLOOKUP($B24,Old!$B$2:$N$96,P$1,FALSE)),0,VLOOKUP($B24,Old!$B$2:$N$96,P$1,FALSE))+IF(ISERROR(VLOOKUP($B24,New!$B$2:$N$94,P$1,FALSE)),0,VLOOKUP($B24,New!$B$2:$N$94,P$1,FALSE))</f>
        <v>0</v>
      </c>
      <c r="Q24" s="71">
        <f>IF(ISERROR(VLOOKUP($B24,Old!$B$2:$N$96,Q$1,FALSE)),0,VLOOKUP($B24,Old!$B$2:$N$96,Q$1,FALSE))+IF(ISERROR(VLOOKUP($B24,New!$B$2:$N$94,Q$1,FALSE)),0,VLOOKUP($B24,New!$B$2:$N$94,Q$1,FALSE))</f>
        <v>0</v>
      </c>
      <c r="R24" s="72">
        <f t="shared" si="0"/>
        <v>18</v>
      </c>
      <c r="S24" s="3">
        <f t="shared" si="1"/>
        <v>17</v>
      </c>
      <c r="T24" s="3" t="s">
        <v>187</v>
      </c>
      <c r="U24" s="3" t="str">
        <f t="shared" si="2"/>
        <v>NO</v>
      </c>
      <c r="V24" s="80">
        <f>VLOOKUP($A24,Rules!$A$2:$E$18,V$1,FALSE)</f>
        <v>90</v>
      </c>
      <c r="W24" s="80">
        <f>VLOOKUP($A24,Rules!$A$2:$E$18,W$1,FALSE)</f>
        <v>2</v>
      </c>
      <c r="X24" s="80">
        <f>VLOOKUP($A24,Rules!$A$2:$E$18,X$1,FALSE)</f>
        <v>5</v>
      </c>
      <c r="Y24" s="80">
        <f>VLOOKUP($A24,Rules!$A$2:$E$18,Y$1,FALSE)</f>
        <v>25</v>
      </c>
    </row>
    <row r="25" spans="1:25" x14ac:dyDescent="0.2">
      <c r="A25" s="79">
        <v>2</v>
      </c>
      <c r="B25" s="79">
        <v>6078</v>
      </c>
      <c r="C25" s="81" t="s">
        <v>216</v>
      </c>
      <c r="D25" s="79">
        <f>VLOOKUP($B25,Points!$A$2:$P$99,16,FALSE)</f>
        <v>167</v>
      </c>
      <c r="E25" s="79">
        <f>VLOOKUP($B25,Points!$A$2:$P$99,15,FALSE)</f>
        <v>0</v>
      </c>
      <c r="F25" s="79">
        <f>VLOOKUP($B25,Points!$A$2:$P$99,14,FALSE)</f>
        <v>0</v>
      </c>
      <c r="G25" s="71">
        <f>IF(ISERROR(VLOOKUP($B25,Old!$B$2:$N$96,G$1,FALSE)),0,VLOOKUP($B25,Old!$B$2:$N$96,G$1,FALSE))+IF(ISERROR(VLOOKUP($B25,New!$B$2:$N$94,G$1,FALSE)),0,VLOOKUP($B25,New!$B$2:$N$94,G$1,FALSE))</f>
        <v>1</v>
      </c>
      <c r="H25" s="71">
        <f>IF(ISERROR(VLOOKUP($B25,Old!$B$2:$N$96,H$1,FALSE)),0,VLOOKUP($B25,Old!$B$2:$N$96,H$1,FALSE))+IF(ISERROR(VLOOKUP($B25,New!$B$2:$N$94,H$1,FALSE)),0,VLOOKUP($B25,New!$B$2:$N$94,H$1,FALSE))</f>
        <v>1</v>
      </c>
      <c r="I25" s="71">
        <f>IF(ISERROR(VLOOKUP($B25,Old!$B$2:$N$96,I$1,FALSE)),0,VLOOKUP($B25,Old!$B$2:$N$96,I$1,FALSE))+IF(ISERROR(VLOOKUP($B25,New!$B$2:$N$94,I$1,FALSE)),0,VLOOKUP($B25,New!$B$2:$N$94,I$1,FALSE))</f>
        <v>4</v>
      </c>
      <c r="J25" s="71">
        <f>IF(ISERROR(VLOOKUP($B25,Old!$B$2:$N$96,J$1,FALSE)),0,VLOOKUP($B25,Old!$B$2:$N$96,J$1,FALSE))+IF(ISERROR(VLOOKUP($B25,New!$B$2:$N$94,J$1,FALSE)),0,VLOOKUP($B25,New!$B$2:$N$94,J$1,FALSE))</f>
        <v>4</v>
      </c>
      <c r="K25" s="71">
        <f>IF(ISERROR(VLOOKUP($B25,Old!$B$2:$N$96,K$1,FALSE)),0,VLOOKUP($B25,Old!$B$2:$N$96,K$1,FALSE))+IF(ISERROR(VLOOKUP($B25,New!$B$2:$N$94,K$1,FALSE)),0,VLOOKUP($B25,New!$B$2:$N$94,K$1,FALSE))</f>
        <v>6</v>
      </c>
      <c r="L25" s="71">
        <f>IF(ISERROR(VLOOKUP($B25,Old!$B$2:$N$96,L$1,FALSE)),0,VLOOKUP($B25,Old!$B$2:$N$96,L$1,FALSE))+IF(ISERROR(VLOOKUP($B25,New!$B$2:$N$94,L$1,FALSE)),0,VLOOKUP($B25,New!$B$2:$N$94,L$1,FALSE))</f>
        <v>5</v>
      </c>
      <c r="M25" s="71">
        <f>IF(ISERROR(VLOOKUP($B25,Old!$B$2:$N$96,M$1,FALSE)),0,VLOOKUP($B25,Old!$B$2:$N$96,M$1,FALSE))+IF(ISERROR(VLOOKUP($B25,New!$B$2:$N$94,M$1,FALSE)),0,VLOOKUP($B25,New!$B$2:$N$94,M$1,FALSE))</f>
        <v>2</v>
      </c>
      <c r="N25" s="71">
        <f>IF(ISERROR(VLOOKUP($B25,Old!$B$2:$N$96,N$1,FALSE)),0,VLOOKUP($B25,Old!$B$2:$N$96,N$1,FALSE))+IF(ISERROR(VLOOKUP($B25,New!$B$2:$N$94,N$1,FALSE)),0,VLOOKUP($B25,New!$B$2:$N$94,N$1,FALSE))</f>
        <v>1</v>
      </c>
      <c r="O25" s="71">
        <f>IF(ISERROR(VLOOKUP($B25,Old!$B$2:$N$96,O$1,FALSE)),0,VLOOKUP($B25,Old!$B$2:$N$96,O$1,FALSE))+IF(ISERROR(VLOOKUP($B25,New!$B$2:$N$94,O$1,FALSE)),0,VLOOKUP($B25,New!$B$2:$N$94,O$1,FALSE))</f>
        <v>3</v>
      </c>
      <c r="P25" s="71">
        <f>IF(ISERROR(VLOOKUP($B25,Old!$B$2:$N$96,P$1,FALSE)),0,VLOOKUP($B25,Old!$B$2:$N$96,P$1,FALSE))+IF(ISERROR(VLOOKUP($B25,New!$B$2:$N$94,P$1,FALSE)),0,VLOOKUP($B25,New!$B$2:$N$94,P$1,FALSE))</f>
        <v>1</v>
      </c>
      <c r="Q25" s="71">
        <f>IF(ISERROR(VLOOKUP($B25,Old!$B$2:$N$96,Q$1,FALSE)),0,VLOOKUP($B25,Old!$B$2:$N$96,Q$1,FALSE))+IF(ISERROR(VLOOKUP($B25,New!$B$2:$N$94,Q$1,FALSE)),0,VLOOKUP($B25,New!$B$2:$N$94,Q$1,FALSE))</f>
        <v>6</v>
      </c>
      <c r="R25" s="72">
        <f t="shared" si="0"/>
        <v>34</v>
      </c>
      <c r="S25" s="3">
        <f t="shared" si="1"/>
        <v>32</v>
      </c>
      <c r="T25" s="3" t="s">
        <v>187</v>
      </c>
      <c r="U25" s="3" t="str">
        <f t="shared" si="2"/>
        <v>NO</v>
      </c>
      <c r="V25" s="80">
        <f>VLOOKUP($A25,Rules!$A$2:$E$18,V$1,FALSE)</f>
        <v>90</v>
      </c>
      <c r="W25" s="80">
        <f>VLOOKUP($A25,Rules!$A$2:$E$18,W$1,FALSE)</f>
        <v>2</v>
      </c>
      <c r="X25" s="80">
        <f>VLOOKUP($A25,Rules!$A$2:$E$18,X$1,FALSE)</f>
        <v>5</v>
      </c>
      <c r="Y25" s="80">
        <f>VLOOKUP($A25,Rules!$A$2:$E$18,Y$1,FALSE)</f>
        <v>25</v>
      </c>
    </row>
    <row r="26" spans="1:25" x14ac:dyDescent="0.2">
      <c r="A26" s="79">
        <v>2</v>
      </c>
      <c r="B26" s="79">
        <v>7061</v>
      </c>
      <c r="C26" s="78" t="s">
        <v>1600</v>
      </c>
      <c r="D26" s="79">
        <f>VLOOKUP($B26,Points!$A$2:$P$99,16,FALSE)</f>
        <v>123</v>
      </c>
      <c r="E26" s="79">
        <f>VLOOKUP($B26,Points!$A$2:$P$99,15,FALSE)</f>
        <v>11</v>
      </c>
      <c r="F26" s="79">
        <f>VLOOKUP($B26,Points!$A$2:$P$99,14,FALSE)</f>
        <v>0</v>
      </c>
      <c r="G26" s="71">
        <f>IF(ISERROR(VLOOKUP($B26,Old!$B$2:$N$96,G$1,FALSE)),0,VLOOKUP($B26,Old!$B$2:$N$96,G$1,FALSE))+IF(ISERROR(VLOOKUP($B26,New!$B$2:$N$94,G$1,FALSE)),0,VLOOKUP($B26,New!$B$2:$N$94,G$1,FALSE))</f>
        <v>2</v>
      </c>
      <c r="H26" s="71">
        <f>IF(ISERROR(VLOOKUP($B26,Old!$B$2:$N$96,H$1,FALSE)),0,VLOOKUP($B26,Old!$B$2:$N$96,H$1,FALSE))+IF(ISERROR(VLOOKUP($B26,New!$B$2:$N$94,H$1,FALSE)),0,VLOOKUP($B26,New!$B$2:$N$94,H$1,FALSE))</f>
        <v>0</v>
      </c>
      <c r="I26" s="71">
        <f>IF(ISERROR(VLOOKUP($B26,Old!$B$2:$N$96,I$1,FALSE)),0,VLOOKUP($B26,Old!$B$2:$N$96,I$1,FALSE))+IF(ISERROR(VLOOKUP($B26,New!$B$2:$N$94,I$1,FALSE)),0,VLOOKUP($B26,New!$B$2:$N$94,I$1,FALSE))</f>
        <v>4</v>
      </c>
      <c r="J26" s="71">
        <f>IF(ISERROR(VLOOKUP($B26,Old!$B$2:$N$96,J$1,FALSE)),0,VLOOKUP($B26,Old!$B$2:$N$96,J$1,FALSE))+IF(ISERROR(VLOOKUP($B26,New!$B$2:$N$94,J$1,FALSE)),0,VLOOKUP($B26,New!$B$2:$N$94,J$1,FALSE))</f>
        <v>4</v>
      </c>
      <c r="K26" s="71">
        <f>IF(ISERROR(VLOOKUP($B26,Old!$B$2:$N$96,K$1,FALSE)),0,VLOOKUP($B26,Old!$B$2:$N$96,K$1,FALSE))+IF(ISERROR(VLOOKUP($B26,New!$B$2:$N$94,K$1,FALSE)),0,VLOOKUP($B26,New!$B$2:$N$94,K$1,FALSE))</f>
        <v>5</v>
      </c>
      <c r="L26" s="71">
        <f>IF(ISERROR(VLOOKUP($B26,Old!$B$2:$N$96,L$1,FALSE)),0,VLOOKUP($B26,Old!$B$2:$N$96,L$1,FALSE))+IF(ISERROR(VLOOKUP($B26,New!$B$2:$N$94,L$1,FALSE)),0,VLOOKUP($B26,New!$B$2:$N$94,L$1,FALSE))</f>
        <v>1</v>
      </c>
      <c r="M26" s="71">
        <f>IF(ISERROR(VLOOKUP($B26,Old!$B$2:$N$96,M$1,FALSE)),0,VLOOKUP($B26,Old!$B$2:$N$96,M$1,FALSE))+IF(ISERROR(VLOOKUP($B26,New!$B$2:$N$94,M$1,FALSE)),0,VLOOKUP($B26,New!$B$2:$N$94,M$1,FALSE))</f>
        <v>2</v>
      </c>
      <c r="N26" s="71">
        <f>IF(ISERROR(VLOOKUP($B26,Old!$B$2:$N$96,N$1,FALSE)),0,VLOOKUP($B26,Old!$B$2:$N$96,N$1,FALSE))+IF(ISERROR(VLOOKUP($B26,New!$B$2:$N$94,N$1,FALSE)),0,VLOOKUP($B26,New!$B$2:$N$94,N$1,FALSE))</f>
        <v>1</v>
      </c>
      <c r="O26" s="71">
        <f>IF(ISERROR(VLOOKUP($B26,Old!$B$2:$N$96,O$1,FALSE)),0,VLOOKUP($B26,Old!$B$2:$N$96,O$1,FALSE))+IF(ISERROR(VLOOKUP($B26,New!$B$2:$N$94,O$1,FALSE)),0,VLOOKUP($B26,New!$B$2:$N$94,O$1,FALSE))</f>
        <v>0</v>
      </c>
      <c r="P26" s="71">
        <f>IF(ISERROR(VLOOKUP($B26,Old!$B$2:$N$96,P$1,FALSE)),0,VLOOKUP($B26,Old!$B$2:$N$96,P$1,FALSE))+IF(ISERROR(VLOOKUP($B26,New!$B$2:$N$94,P$1,FALSE)),0,VLOOKUP($B26,New!$B$2:$N$94,P$1,FALSE))</f>
        <v>0</v>
      </c>
      <c r="Q26" s="71">
        <f>IF(ISERROR(VLOOKUP($B26,Old!$B$2:$N$96,Q$1,FALSE)),0,VLOOKUP($B26,Old!$B$2:$N$96,Q$1,FALSE))+IF(ISERROR(VLOOKUP($B26,New!$B$2:$N$94,Q$1,FALSE)),0,VLOOKUP($B26,New!$B$2:$N$94,Q$1,FALSE))</f>
        <v>4</v>
      </c>
      <c r="R26" s="72">
        <f t="shared" si="0"/>
        <v>23</v>
      </c>
      <c r="S26" s="3">
        <f t="shared" si="1"/>
        <v>23</v>
      </c>
      <c r="T26" s="3" t="s">
        <v>187</v>
      </c>
      <c r="U26" s="3" t="str">
        <f t="shared" si="2"/>
        <v>NO</v>
      </c>
      <c r="V26" s="80">
        <f>VLOOKUP($A26,Rules!$A$2:$E$18,V$1,FALSE)</f>
        <v>90</v>
      </c>
      <c r="W26" s="80">
        <f>VLOOKUP($A26,Rules!$A$2:$E$18,W$1,FALSE)</f>
        <v>2</v>
      </c>
      <c r="X26" s="80">
        <f>VLOOKUP($A26,Rules!$A$2:$E$18,X$1,FALSE)</f>
        <v>5</v>
      </c>
      <c r="Y26" s="80">
        <f>VLOOKUP($A26,Rules!$A$2:$E$18,Y$1,FALSE)</f>
        <v>25</v>
      </c>
    </row>
    <row r="27" spans="1:25" x14ac:dyDescent="0.2">
      <c r="A27" s="79">
        <v>2</v>
      </c>
      <c r="B27" s="79">
        <v>2781</v>
      </c>
      <c r="C27" s="78" t="s">
        <v>54</v>
      </c>
      <c r="D27" s="79">
        <f>VLOOKUP($B27,Points!$A$2:$P$99,16,FALSE)</f>
        <v>86</v>
      </c>
      <c r="E27" s="79">
        <f>VLOOKUP($B27,Points!$A$2:$P$99,15,FALSE)</f>
        <v>0</v>
      </c>
      <c r="F27" s="79">
        <f>VLOOKUP($B27,Points!$A$2:$P$99,14,FALSE)</f>
        <v>0</v>
      </c>
      <c r="G27" s="71">
        <f>IF(ISERROR(VLOOKUP($B27,Old!$B$2:$N$96,G$1,FALSE)),0,VLOOKUP($B27,Old!$B$2:$N$96,G$1,FALSE))+IF(ISERROR(VLOOKUP($B27,New!$B$2:$N$94,G$1,FALSE)),0,VLOOKUP($B27,New!$B$2:$N$94,G$1,FALSE))</f>
        <v>4</v>
      </c>
      <c r="H27" s="71">
        <f>IF(ISERROR(VLOOKUP($B27,Old!$B$2:$N$96,H$1,FALSE)),0,VLOOKUP($B27,Old!$B$2:$N$96,H$1,FALSE))+IF(ISERROR(VLOOKUP($B27,New!$B$2:$N$94,H$1,FALSE)),0,VLOOKUP($B27,New!$B$2:$N$94,H$1,FALSE))</f>
        <v>2</v>
      </c>
      <c r="I27" s="71">
        <f>IF(ISERROR(VLOOKUP($B27,Old!$B$2:$N$96,I$1,FALSE)),0,VLOOKUP($B27,Old!$B$2:$N$96,I$1,FALSE))+IF(ISERROR(VLOOKUP($B27,New!$B$2:$N$94,I$1,FALSE)),0,VLOOKUP($B27,New!$B$2:$N$94,I$1,FALSE))</f>
        <v>0</v>
      </c>
      <c r="J27" s="71">
        <f>IF(ISERROR(VLOOKUP($B27,Old!$B$2:$N$96,J$1,FALSE)),0,VLOOKUP($B27,Old!$B$2:$N$96,J$1,FALSE))+IF(ISERROR(VLOOKUP($B27,New!$B$2:$N$94,J$1,FALSE)),0,VLOOKUP($B27,New!$B$2:$N$94,J$1,FALSE))</f>
        <v>1</v>
      </c>
      <c r="K27" s="71">
        <f>IF(ISERROR(VLOOKUP($B27,Old!$B$2:$N$96,K$1,FALSE)),0,VLOOKUP($B27,Old!$B$2:$N$96,K$1,FALSE))+IF(ISERROR(VLOOKUP($B27,New!$B$2:$N$94,K$1,FALSE)),0,VLOOKUP($B27,New!$B$2:$N$94,K$1,FALSE))</f>
        <v>0</v>
      </c>
      <c r="L27" s="71">
        <f>IF(ISERROR(VLOOKUP($B27,Old!$B$2:$N$96,L$1,FALSE)),0,VLOOKUP($B27,Old!$B$2:$N$96,L$1,FALSE))+IF(ISERROR(VLOOKUP($B27,New!$B$2:$N$94,L$1,FALSE)),0,VLOOKUP($B27,New!$B$2:$N$94,L$1,FALSE))</f>
        <v>5</v>
      </c>
      <c r="M27" s="71">
        <f>IF(ISERROR(VLOOKUP($B27,Old!$B$2:$N$96,M$1,FALSE)),0,VLOOKUP($B27,Old!$B$2:$N$96,M$1,FALSE))+IF(ISERROR(VLOOKUP($B27,New!$B$2:$N$94,M$1,FALSE)),0,VLOOKUP($B27,New!$B$2:$N$94,M$1,FALSE))</f>
        <v>1</v>
      </c>
      <c r="N27" s="71">
        <f>IF(ISERROR(VLOOKUP($B27,Old!$B$2:$N$96,N$1,FALSE)),0,VLOOKUP($B27,Old!$B$2:$N$96,N$1,FALSE))+IF(ISERROR(VLOOKUP($B27,New!$B$2:$N$94,N$1,FALSE)),0,VLOOKUP($B27,New!$B$2:$N$94,N$1,FALSE))</f>
        <v>1</v>
      </c>
      <c r="O27" s="71">
        <f>IF(ISERROR(VLOOKUP($B27,Old!$B$2:$N$96,O$1,FALSE)),0,VLOOKUP($B27,Old!$B$2:$N$96,O$1,FALSE))+IF(ISERROR(VLOOKUP($B27,New!$B$2:$N$94,O$1,FALSE)),0,VLOOKUP($B27,New!$B$2:$N$94,O$1,FALSE))</f>
        <v>0</v>
      </c>
      <c r="P27" s="71">
        <f>IF(ISERROR(VLOOKUP($B27,Old!$B$2:$N$96,P$1,FALSE)),0,VLOOKUP($B27,Old!$B$2:$N$96,P$1,FALSE))+IF(ISERROR(VLOOKUP($B27,New!$B$2:$N$94,P$1,FALSE)),0,VLOOKUP($B27,New!$B$2:$N$94,P$1,FALSE))</f>
        <v>0</v>
      </c>
      <c r="Q27" s="71">
        <f>IF(ISERROR(VLOOKUP($B27,Old!$B$2:$N$96,Q$1,FALSE)),0,VLOOKUP($B27,Old!$B$2:$N$96,Q$1,FALSE))+IF(ISERROR(VLOOKUP($B27,New!$B$2:$N$94,Q$1,FALSE)),0,VLOOKUP($B27,New!$B$2:$N$94,Q$1,FALSE))</f>
        <v>3</v>
      </c>
      <c r="R27" s="72">
        <f t="shared" si="0"/>
        <v>17</v>
      </c>
      <c r="S27" s="3">
        <f t="shared" si="1"/>
        <v>17</v>
      </c>
      <c r="T27" s="3" t="s">
        <v>187</v>
      </c>
      <c r="U27" s="3" t="str">
        <f t="shared" si="2"/>
        <v>NO</v>
      </c>
      <c r="V27" s="80">
        <f>VLOOKUP($A27,Rules!$A$2:$E$18,V$1,FALSE)</f>
        <v>90</v>
      </c>
      <c r="W27" s="80">
        <f>VLOOKUP($A27,Rules!$A$2:$E$18,W$1,FALSE)</f>
        <v>2</v>
      </c>
      <c r="X27" s="80">
        <f>VLOOKUP($A27,Rules!$A$2:$E$18,X$1,FALSE)</f>
        <v>5</v>
      </c>
      <c r="Y27" s="80">
        <f>VLOOKUP($A27,Rules!$A$2:$E$18,Y$1,FALSE)</f>
        <v>25</v>
      </c>
    </row>
    <row r="28" spans="1:25" x14ac:dyDescent="0.2">
      <c r="A28" s="79">
        <v>3</v>
      </c>
      <c r="B28" s="79">
        <v>3752</v>
      </c>
      <c r="C28" s="81" t="s">
        <v>42</v>
      </c>
      <c r="D28" s="79">
        <f>VLOOKUP($B28,Points!$A$2:$P$99,16,FALSE)</f>
        <v>145</v>
      </c>
      <c r="E28" s="79">
        <f>VLOOKUP($B28,Points!$A$2:$P$99,15,FALSE)</f>
        <v>6</v>
      </c>
      <c r="F28" s="79">
        <f>VLOOKUP($B28,Points!$A$2:$P$99,14,FALSE)</f>
        <v>0</v>
      </c>
      <c r="G28" s="71">
        <f>IF(ISERROR(VLOOKUP($B28,Old!$B$2:$N$96,G$1,FALSE)),0,VLOOKUP($B28,Old!$B$2:$N$96,G$1,FALSE))+IF(ISERROR(VLOOKUP($B28,New!$B$2:$N$94,G$1,FALSE)),0,VLOOKUP($B28,New!$B$2:$N$94,G$1,FALSE))</f>
        <v>0</v>
      </c>
      <c r="H28" s="71">
        <f>IF(ISERROR(VLOOKUP($B28,Old!$B$2:$N$96,H$1,FALSE)),0,VLOOKUP($B28,Old!$B$2:$N$96,H$1,FALSE))+IF(ISERROR(VLOOKUP($B28,New!$B$2:$N$94,H$1,FALSE)),0,VLOOKUP($B28,New!$B$2:$N$94,H$1,FALSE))</f>
        <v>0</v>
      </c>
      <c r="I28" s="71">
        <f>IF(ISERROR(VLOOKUP($B28,Old!$B$2:$N$96,I$1,FALSE)),0,VLOOKUP($B28,Old!$B$2:$N$96,I$1,FALSE))+IF(ISERROR(VLOOKUP($B28,New!$B$2:$N$94,I$1,FALSE)),0,VLOOKUP($B28,New!$B$2:$N$94,I$1,FALSE))</f>
        <v>0</v>
      </c>
      <c r="J28" s="71">
        <f>IF(ISERROR(VLOOKUP($B28,Old!$B$2:$N$96,J$1,FALSE)),0,VLOOKUP($B28,Old!$B$2:$N$96,J$1,FALSE))+IF(ISERROR(VLOOKUP($B28,New!$B$2:$N$94,J$1,FALSE)),0,VLOOKUP($B28,New!$B$2:$N$94,J$1,FALSE))</f>
        <v>0</v>
      </c>
      <c r="K28" s="71">
        <f>IF(ISERROR(VLOOKUP($B28,Old!$B$2:$N$96,K$1,FALSE)),0,VLOOKUP($B28,Old!$B$2:$N$96,K$1,FALSE))+IF(ISERROR(VLOOKUP($B28,New!$B$2:$N$94,K$1,FALSE)),0,VLOOKUP($B28,New!$B$2:$N$94,K$1,FALSE))</f>
        <v>3</v>
      </c>
      <c r="L28" s="71">
        <f>IF(ISERROR(VLOOKUP($B28,Old!$B$2:$N$96,L$1,FALSE)),0,VLOOKUP($B28,Old!$B$2:$N$96,L$1,FALSE))+IF(ISERROR(VLOOKUP($B28,New!$B$2:$N$94,L$1,FALSE)),0,VLOOKUP($B28,New!$B$2:$N$94,L$1,FALSE))</f>
        <v>0</v>
      </c>
      <c r="M28" s="71">
        <f>IF(ISERROR(VLOOKUP($B28,Old!$B$2:$N$96,M$1,FALSE)),0,VLOOKUP($B28,Old!$B$2:$N$96,M$1,FALSE))+IF(ISERROR(VLOOKUP($B28,New!$B$2:$N$94,M$1,FALSE)),0,VLOOKUP($B28,New!$B$2:$N$94,M$1,FALSE))</f>
        <v>2</v>
      </c>
      <c r="N28" s="71">
        <f>IF(ISERROR(VLOOKUP($B28,Old!$B$2:$N$96,N$1,FALSE)),0,VLOOKUP($B28,Old!$B$2:$N$96,N$1,FALSE))+IF(ISERROR(VLOOKUP($B28,New!$B$2:$N$94,N$1,FALSE)),0,VLOOKUP($B28,New!$B$2:$N$94,N$1,FALSE))</f>
        <v>2</v>
      </c>
      <c r="O28" s="71">
        <f>IF(ISERROR(VLOOKUP($B28,Old!$B$2:$N$96,O$1,FALSE)),0,VLOOKUP($B28,Old!$B$2:$N$96,O$1,FALSE))+IF(ISERROR(VLOOKUP($B28,New!$B$2:$N$94,O$1,FALSE)),0,VLOOKUP($B28,New!$B$2:$N$94,O$1,FALSE))</f>
        <v>3</v>
      </c>
      <c r="P28" s="71">
        <f>IF(ISERROR(VLOOKUP($B28,Old!$B$2:$N$96,P$1,FALSE)),0,VLOOKUP($B28,Old!$B$2:$N$96,P$1,FALSE))+IF(ISERROR(VLOOKUP($B28,New!$B$2:$N$94,P$1,FALSE)),0,VLOOKUP($B28,New!$B$2:$N$94,P$1,FALSE))</f>
        <v>4</v>
      </c>
      <c r="Q28" s="71">
        <f>IF(ISERROR(VLOOKUP($B28,Old!$B$2:$N$96,Q$1,FALSE)),0,VLOOKUP($B28,Old!$B$2:$N$96,Q$1,FALSE))+IF(ISERROR(VLOOKUP($B28,New!$B$2:$N$94,Q$1,FALSE)),0,VLOOKUP($B28,New!$B$2:$N$94,Q$1,FALSE))</f>
        <v>6</v>
      </c>
      <c r="R28" s="72">
        <f t="shared" si="0"/>
        <v>20</v>
      </c>
      <c r="S28" s="3">
        <f t="shared" si="1"/>
        <v>20</v>
      </c>
      <c r="T28" s="3" t="s">
        <v>187</v>
      </c>
      <c r="U28" s="3" t="str">
        <f t="shared" si="2"/>
        <v>NO</v>
      </c>
      <c r="V28" s="80">
        <f>VLOOKUP($A28,Rules!$A$2:$E$18,V$1,FALSE)</f>
        <v>120</v>
      </c>
      <c r="W28" s="80">
        <f>VLOOKUP($A28,Rules!$A$2:$E$18,W$1,FALSE)</f>
        <v>12</v>
      </c>
      <c r="X28" s="80">
        <f>VLOOKUP($A28,Rules!$A$2:$E$18,X$1,FALSE)</f>
        <v>6</v>
      </c>
      <c r="Y28" s="80">
        <f>VLOOKUP($A28,Rules!$A$2:$E$18,Y$1,FALSE)</f>
        <v>30</v>
      </c>
    </row>
    <row r="29" spans="1:25" x14ac:dyDescent="0.2">
      <c r="A29" s="79">
        <v>3</v>
      </c>
      <c r="B29" s="79">
        <v>4232</v>
      </c>
      <c r="C29" s="78" t="s">
        <v>77</v>
      </c>
      <c r="D29" s="79">
        <f>VLOOKUP($B29,Points!$A$2:$P$99,16,FALSE)</f>
        <v>553</v>
      </c>
      <c r="E29" s="79">
        <f>VLOOKUP($B29,Points!$A$2:$P$99,15,FALSE)</f>
        <v>0</v>
      </c>
      <c r="F29" s="79">
        <f>VLOOKUP($B29,Points!$A$2:$P$99,14,FALSE)</f>
        <v>0</v>
      </c>
      <c r="G29" s="71">
        <f>IF(ISERROR(VLOOKUP($B29,Old!$B$2:$N$96,G$1,FALSE)),0,VLOOKUP($B29,Old!$B$2:$N$96,G$1,FALSE))+IF(ISERROR(VLOOKUP($B29,New!$B$2:$N$94,G$1,FALSE)),0,VLOOKUP($B29,New!$B$2:$N$94,G$1,FALSE))</f>
        <v>0</v>
      </c>
      <c r="H29" s="71">
        <f>IF(ISERROR(VLOOKUP($B29,Old!$B$2:$N$96,H$1,FALSE)),0,VLOOKUP($B29,Old!$B$2:$N$96,H$1,FALSE))+IF(ISERROR(VLOOKUP($B29,New!$B$2:$N$94,H$1,FALSE)),0,VLOOKUP($B29,New!$B$2:$N$94,H$1,FALSE))</f>
        <v>0</v>
      </c>
      <c r="I29" s="71">
        <f>IF(ISERROR(VLOOKUP($B29,Old!$B$2:$N$96,I$1,FALSE)),0,VLOOKUP($B29,Old!$B$2:$N$96,I$1,FALSE))+IF(ISERROR(VLOOKUP($B29,New!$B$2:$N$94,I$1,FALSE)),0,VLOOKUP($B29,New!$B$2:$N$94,I$1,FALSE))</f>
        <v>0</v>
      </c>
      <c r="J29" s="71">
        <f>IF(ISERROR(VLOOKUP($B29,Old!$B$2:$N$96,J$1,FALSE)),0,VLOOKUP($B29,Old!$B$2:$N$96,J$1,FALSE))+IF(ISERROR(VLOOKUP($B29,New!$B$2:$N$94,J$1,FALSE)),0,VLOOKUP($B29,New!$B$2:$N$94,J$1,FALSE))</f>
        <v>6</v>
      </c>
      <c r="K29" s="71">
        <f>IF(ISERROR(VLOOKUP($B29,Old!$B$2:$N$96,K$1,FALSE)),0,VLOOKUP($B29,Old!$B$2:$N$96,K$1,FALSE))+IF(ISERROR(VLOOKUP($B29,New!$B$2:$N$94,K$1,FALSE)),0,VLOOKUP($B29,New!$B$2:$N$94,K$1,FALSE))</f>
        <v>17</v>
      </c>
      <c r="L29" s="71">
        <f>IF(ISERROR(VLOOKUP($B29,Old!$B$2:$N$96,L$1,FALSE)),0,VLOOKUP($B29,Old!$B$2:$N$96,L$1,FALSE))+IF(ISERROR(VLOOKUP($B29,New!$B$2:$N$94,L$1,FALSE)),0,VLOOKUP($B29,New!$B$2:$N$94,L$1,FALSE))</f>
        <v>9</v>
      </c>
      <c r="M29" s="71">
        <f>IF(ISERROR(VLOOKUP($B29,Old!$B$2:$N$96,M$1,FALSE)),0,VLOOKUP($B29,Old!$B$2:$N$96,M$1,FALSE))+IF(ISERROR(VLOOKUP($B29,New!$B$2:$N$94,M$1,FALSE)),0,VLOOKUP($B29,New!$B$2:$N$94,M$1,FALSE))</f>
        <v>3</v>
      </c>
      <c r="N29" s="71">
        <f>IF(ISERROR(VLOOKUP($B29,Old!$B$2:$N$96,N$1,FALSE)),0,VLOOKUP($B29,Old!$B$2:$N$96,N$1,FALSE))+IF(ISERROR(VLOOKUP($B29,New!$B$2:$N$94,N$1,FALSE)),0,VLOOKUP($B29,New!$B$2:$N$94,N$1,FALSE))</f>
        <v>0</v>
      </c>
      <c r="O29" s="71">
        <f>IF(ISERROR(VLOOKUP($B29,Old!$B$2:$N$96,O$1,FALSE)),0,VLOOKUP($B29,Old!$B$2:$N$96,O$1,FALSE))+IF(ISERROR(VLOOKUP($B29,New!$B$2:$N$94,O$1,FALSE)),0,VLOOKUP($B29,New!$B$2:$N$94,O$1,FALSE))</f>
        <v>11</v>
      </c>
      <c r="P29" s="71">
        <f>IF(ISERROR(VLOOKUP($B29,Old!$B$2:$N$96,P$1,FALSE)),0,VLOOKUP($B29,Old!$B$2:$N$96,P$1,FALSE))+IF(ISERROR(VLOOKUP($B29,New!$B$2:$N$94,P$1,FALSE)),0,VLOOKUP($B29,New!$B$2:$N$94,P$1,FALSE))</f>
        <v>0</v>
      </c>
      <c r="Q29" s="71">
        <f>IF(ISERROR(VLOOKUP($B29,Old!$B$2:$N$96,Q$1,FALSE)),0,VLOOKUP($B29,Old!$B$2:$N$96,Q$1,FALSE))+IF(ISERROR(VLOOKUP($B29,New!$B$2:$N$94,Q$1,FALSE)),0,VLOOKUP($B29,New!$B$2:$N$94,Q$1,FALSE))</f>
        <v>22</v>
      </c>
      <c r="R29" s="72">
        <f t="shared" si="0"/>
        <v>68</v>
      </c>
      <c r="S29" s="3">
        <f t="shared" si="1"/>
        <v>33</v>
      </c>
      <c r="T29" s="3" t="s">
        <v>187</v>
      </c>
      <c r="U29" s="3" t="str">
        <f t="shared" si="2"/>
        <v>NO</v>
      </c>
      <c r="V29" s="80">
        <f>VLOOKUP($A29,Rules!$A$2:$E$18,V$1,FALSE)</f>
        <v>120</v>
      </c>
      <c r="W29" s="80">
        <f>VLOOKUP($A29,Rules!$A$2:$E$18,W$1,FALSE)</f>
        <v>12</v>
      </c>
      <c r="X29" s="80">
        <f>VLOOKUP($A29,Rules!$A$2:$E$18,X$1,FALSE)</f>
        <v>6</v>
      </c>
      <c r="Y29" s="80">
        <f>VLOOKUP($A29,Rules!$A$2:$E$18,Y$1,FALSE)</f>
        <v>30</v>
      </c>
    </row>
    <row r="30" spans="1:25" x14ac:dyDescent="0.2">
      <c r="A30" s="79">
        <v>3</v>
      </c>
      <c r="B30" s="79">
        <v>6623</v>
      </c>
      <c r="C30" s="78" t="s">
        <v>263</v>
      </c>
      <c r="D30" s="79">
        <f>VLOOKUP($B30,Points!$A$2:$P$99,16,FALSE)</f>
        <v>17</v>
      </c>
      <c r="E30" s="79">
        <f>VLOOKUP($B30,Points!$A$2:$P$99,15,FALSE)</f>
        <v>5</v>
      </c>
      <c r="F30" s="79">
        <f>VLOOKUP($B30,Points!$A$2:$P$99,14,FALSE)</f>
        <v>0</v>
      </c>
      <c r="G30" s="71">
        <f>IF(ISERROR(VLOOKUP($B30,Old!$B$2:$N$96,G$1,FALSE)),0,VLOOKUP($B30,Old!$B$2:$N$96,G$1,FALSE))+IF(ISERROR(VLOOKUP($B30,New!$B$2:$N$94,G$1,FALSE)),0,VLOOKUP($B30,New!$B$2:$N$94,G$1,FALSE))</f>
        <v>0</v>
      </c>
      <c r="H30" s="71">
        <f>IF(ISERROR(VLOOKUP($B30,Old!$B$2:$N$96,H$1,FALSE)),0,VLOOKUP($B30,Old!$B$2:$N$96,H$1,FALSE))+IF(ISERROR(VLOOKUP($B30,New!$B$2:$N$94,H$1,FALSE)),0,VLOOKUP($B30,New!$B$2:$N$94,H$1,FALSE))</f>
        <v>0</v>
      </c>
      <c r="I30" s="71">
        <f>IF(ISERROR(VLOOKUP($B30,Old!$B$2:$N$96,I$1,FALSE)),0,VLOOKUP($B30,Old!$B$2:$N$96,I$1,FALSE))+IF(ISERROR(VLOOKUP($B30,New!$B$2:$N$94,I$1,FALSE)),0,VLOOKUP($B30,New!$B$2:$N$94,I$1,FALSE))</f>
        <v>0</v>
      </c>
      <c r="J30" s="71">
        <f>IF(ISERROR(VLOOKUP($B30,Old!$B$2:$N$96,J$1,FALSE)),0,VLOOKUP($B30,Old!$B$2:$N$96,J$1,FALSE))+IF(ISERROR(VLOOKUP($B30,New!$B$2:$N$94,J$1,FALSE)),0,VLOOKUP($B30,New!$B$2:$N$94,J$1,FALSE))</f>
        <v>0</v>
      </c>
      <c r="K30" s="71">
        <f>IF(ISERROR(VLOOKUP($B30,Old!$B$2:$N$96,K$1,FALSE)),0,VLOOKUP($B30,Old!$B$2:$N$96,K$1,FALSE))+IF(ISERROR(VLOOKUP($B30,New!$B$2:$N$94,K$1,FALSE)),0,VLOOKUP($B30,New!$B$2:$N$94,K$1,FALSE))</f>
        <v>0</v>
      </c>
      <c r="L30" s="71">
        <f>IF(ISERROR(VLOOKUP($B30,Old!$B$2:$N$96,L$1,FALSE)),0,VLOOKUP($B30,Old!$B$2:$N$96,L$1,FALSE))+IF(ISERROR(VLOOKUP($B30,New!$B$2:$N$94,L$1,FALSE)),0,VLOOKUP($B30,New!$B$2:$N$94,L$1,FALSE))</f>
        <v>0</v>
      </c>
      <c r="M30" s="71">
        <f>IF(ISERROR(VLOOKUP($B30,Old!$B$2:$N$96,M$1,FALSE)),0,VLOOKUP($B30,Old!$B$2:$N$96,M$1,FALSE))+IF(ISERROR(VLOOKUP($B30,New!$B$2:$N$94,M$1,FALSE)),0,VLOOKUP($B30,New!$B$2:$N$94,M$1,FALSE))</f>
        <v>1</v>
      </c>
      <c r="N30" s="71">
        <f>IF(ISERROR(VLOOKUP($B30,Old!$B$2:$N$96,N$1,FALSE)),0,VLOOKUP($B30,Old!$B$2:$N$96,N$1,FALSE))+IF(ISERROR(VLOOKUP($B30,New!$B$2:$N$94,N$1,FALSE)),0,VLOOKUP($B30,New!$B$2:$N$94,N$1,FALSE))</f>
        <v>2</v>
      </c>
      <c r="O30" s="71">
        <f>IF(ISERROR(VLOOKUP($B30,Old!$B$2:$N$96,O$1,FALSE)),0,VLOOKUP($B30,Old!$B$2:$N$96,O$1,FALSE))+IF(ISERROR(VLOOKUP($B30,New!$B$2:$N$94,O$1,FALSE)),0,VLOOKUP($B30,New!$B$2:$N$94,O$1,FALSE))</f>
        <v>0</v>
      </c>
      <c r="P30" s="71">
        <f>IF(ISERROR(VLOOKUP($B30,Old!$B$2:$N$96,P$1,FALSE)),0,VLOOKUP($B30,Old!$B$2:$N$96,P$1,FALSE))+IF(ISERROR(VLOOKUP($B30,New!$B$2:$N$94,P$1,FALSE)),0,VLOOKUP($B30,New!$B$2:$N$94,P$1,FALSE))</f>
        <v>0</v>
      </c>
      <c r="Q30" s="71">
        <f>IF(ISERROR(VLOOKUP($B30,Old!$B$2:$N$96,Q$1,FALSE)),0,VLOOKUP($B30,Old!$B$2:$N$96,Q$1,FALSE))+IF(ISERROR(VLOOKUP($B30,New!$B$2:$N$94,Q$1,FALSE)),0,VLOOKUP($B30,New!$B$2:$N$94,Q$1,FALSE))</f>
        <v>1</v>
      </c>
      <c r="R30" s="72">
        <f t="shared" si="0"/>
        <v>4</v>
      </c>
      <c r="S30" s="3">
        <f t="shared" si="1"/>
        <v>4</v>
      </c>
      <c r="T30" s="3" t="s">
        <v>187</v>
      </c>
      <c r="U30" s="3" t="str">
        <f t="shared" si="2"/>
        <v>NO</v>
      </c>
      <c r="V30" s="80">
        <f>VLOOKUP($A30,Rules!$A$2:$E$18,V$1,FALSE)</f>
        <v>120</v>
      </c>
      <c r="W30" s="80">
        <f>VLOOKUP($A30,Rules!$A$2:$E$18,W$1,FALSE)</f>
        <v>12</v>
      </c>
      <c r="X30" s="80">
        <f>VLOOKUP($A30,Rules!$A$2:$E$18,X$1,FALSE)</f>
        <v>6</v>
      </c>
      <c r="Y30" s="80">
        <f>VLOOKUP($A30,Rules!$A$2:$E$18,Y$1,FALSE)</f>
        <v>30</v>
      </c>
    </row>
    <row r="31" spans="1:25" x14ac:dyDescent="0.2">
      <c r="A31" s="79">
        <v>3</v>
      </c>
      <c r="B31" s="79">
        <v>6188</v>
      </c>
      <c r="C31" s="81" t="s">
        <v>218</v>
      </c>
      <c r="D31" s="79">
        <f>VLOOKUP($B31,Points!$A$2:$P$99,16,FALSE)</f>
        <v>113</v>
      </c>
      <c r="E31" s="79">
        <f>VLOOKUP($B31,Points!$A$2:$P$99,15,FALSE)</f>
        <v>7</v>
      </c>
      <c r="F31" s="79">
        <f>VLOOKUP($B31,Points!$A$2:$P$99,14,FALSE)</f>
        <v>0</v>
      </c>
      <c r="G31" s="71">
        <f>IF(ISERROR(VLOOKUP($B31,Old!$B$2:$N$96,G$1,FALSE)),0,VLOOKUP($B31,Old!$B$2:$N$96,G$1,FALSE))+IF(ISERROR(VLOOKUP($B31,New!$B$2:$N$94,G$1,FALSE)),0,VLOOKUP($B31,New!$B$2:$N$94,G$1,FALSE))</f>
        <v>0</v>
      </c>
      <c r="H31" s="71">
        <f>IF(ISERROR(VLOOKUP($B31,Old!$B$2:$N$96,H$1,FALSE)),0,VLOOKUP($B31,Old!$B$2:$N$96,H$1,FALSE))+IF(ISERROR(VLOOKUP($B31,New!$B$2:$N$94,H$1,FALSE)),0,VLOOKUP($B31,New!$B$2:$N$94,H$1,FALSE))</f>
        <v>4</v>
      </c>
      <c r="I31" s="71">
        <f>IF(ISERROR(VLOOKUP($B31,Old!$B$2:$N$96,I$1,FALSE)),0,VLOOKUP($B31,Old!$B$2:$N$96,I$1,FALSE))+IF(ISERROR(VLOOKUP($B31,New!$B$2:$N$94,I$1,FALSE)),0,VLOOKUP($B31,New!$B$2:$N$94,I$1,FALSE))</f>
        <v>2</v>
      </c>
      <c r="J31" s="71">
        <f>IF(ISERROR(VLOOKUP($B31,Old!$B$2:$N$96,J$1,FALSE)),0,VLOOKUP($B31,Old!$B$2:$N$96,J$1,FALSE))+IF(ISERROR(VLOOKUP($B31,New!$B$2:$N$94,J$1,FALSE)),0,VLOOKUP($B31,New!$B$2:$N$94,J$1,FALSE))</f>
        <v>0</v>
      </c>
      <c r="K31" s="71">
        <f>IF(ISERROR(VLOOKUP($B31,Old!$B$2:$N$96,K$1,FALSE)),0,VLOOKUP($B31,Old!$B$2:$N$96,K$1,FALSE))+IF(ISERROR(VLOOKUP($B31,New!$B$2:$N$94,K$1,FALSE)),0,VLOOKUP($B31,New!$B$2:$N$94,K$1,FALSE))</f>
        <v>2</v>
      </c>
      <c r="L31" s="71">
        <f>IF(ISERROR(VLOOKUP($B31,Old!$B$2:$N$96,L$1,FALSE)),0,VLOOKUP($B31,Old!$B$2:$N$96,L$1,FALSE))+IF(ISERROR(VLOOKUP($B31,New!$B$2:$N$94,L$1,FALSE)),0,VLOOKUP($B31,New!$B$2:$N$94,L$1,FALSE))</f>
        <v>2</v>
      </c>
      <c r="M31" s="71">
        <f>IF(ISERROR(VLOOKUP($B31,Old!$B$2:$N$96,M$1,FALSE)),0,VLOOKUP($B31,Old!$B$2:$N$96,M$1,FALSE))+IF(ISERROR(VLOOKUP($B31,New!$B$2:$N$94,M$1,FALSE)),0,VLOOKUP($B31,New!$B$2:$N$94,M$1,FALSE))</f>
        <v>1</v>
      </c>
      <c r="N31" s="71">
        <f>IF(ISERROR(VLOOKUP($B31,Old!$B$2:$N$96,N$1,FALSE)),0,VLOOKUP($B31,Old!$B$2:$N$96,N$1,FALSE))+IF(ISERROR(VLOOKUP($B31,New!$B$2:$N$94,N$1,FALSE)),0,VLOOKUP($B31,New!$B$2:$N$94,N$1,FALSE))</f>
        <v>1</v>
      </c>
      <c r="O31" s="71">
        <f>IF(ISERROR(VLOOKUP($B31,Old!$B$2:$N$96,O$1,FALSE)),0,VLOOKUP($B31,Old!$B$2:$N$96,O$1,FALSE))+IF(ISERROR(VLOOKUP($B31,New!$B$2:$N$94,O$1,FALSE)),0,VLOOKUP($B31,New!$B$2:$N$94,O$1,FALSE))</f>
        <v>4</v>
      </c>
      <c r="P31" s="71">
        <f>IF(ISERROR(VLOOKUP($B31,Old!$B$2:$N$96,P$1,FALSE)),0,VLOOKUP($B31,Old!$B$2:$N$96,P$1,FALSE))+IF(ISERROR(VLOOKUP($B31,New!$B$2:$N$94,P$1,FALSE)),0,VLOOKUP($B31,New!$B$2:$N$94,P$1,FALSE))</f>
        <v>1</v>
      </c>
      <c r="Q31" s="71">
        <f>IF(ISERROR(VLOOKUP($B31,Old!$B$2:$N$96,Q$1,FALSE)),0,VLOOKUP($B31,Old!$B$2:$N$96,Q$1,FALSE))+IF(ISERROR(VLOOKUP($B31,New!$B$2:$N$94,Q$1,FALSE)),0,VLOOKUP($B31,New!$B$2:$N$94,Q$1,FALSE))</f>
        <v>3</v>
      </c>
      <c r="R31" s="73">
        <f t="shared" si="0"/>
        <v>20</v>
      </c>
      <c r="S31" s="3">
        <f t="shared" si="1"/>
        <v>20</v>
      </c>
      <c r="T31" s="3" t="s">
        <v>187</v>
      </c>
      <c r="U31" s="3" t="str">
        <f t="shared" si="2"/>
        <v>NO</v>
      </c>
      <c r="V31" s="80">
        <f>VLOOKUP($A31,Rules!$A$2:$E$18,V$1,FALSE)</f>
        <v>120</v>
      </c>
      <c r="W31" s="80">
        <f>VLOOKUP($A31,Rules!$A$2:$E$18,W$1,FALSE)</f>
        <v>12</v>
      </c>
      <c r="X31" s="80">
        <f>VLOOKUP($A31,Rules!$A$2:$E$18,X$1,FALSE)</f>
        <v>6</v>
      </c>
      <c r="Y31" s="80">
        <f>VLOOKUP($A31,Rules!$A$2:$E$18,Y$1,FALSE)</f>
        <v>30</v>
      </c>
    </row>
    <row r="32" spans="1:25" x14ac:dyDescent="0.2">
      <c r="A32" s="79">
        <v>3</v>
      </c>
      <c r="B32" s="79">
        <v>5764</v>
      </c>
      <c r="C32" s="81" t="s">
        <v>219</v>
      </c>
      <c r="D32" s="79">
        <f>VLOOKUP($B32,Points!$A$2:$P$99,16,FALSE)</f>
        <v>145</v>
      </c>
      <c r="E32" s="79">
        <f>VLOOKUP($B32,Points!$A$2:$P$99,15,FALSE)</f>
        <v>21</v>
      </c>
      <c r="F32" s="79">
        <f>VLOOKUP($B32,Points!$A$2:$P$99,14,FALSE)</f>
        <v>0</v>
      </c>
      <c r="G32" s="71">
        <f>IF(ISERROR(VLOOKUP($B32,Old!$B$2:$N$96,G$1,FALSE)),0,VLOOKUP($B32,Old!$B$2:$N$96,G$1,FALSE))+IF(ISERROR(VLOOKUP($B32,New!$B$2:$N$94,G$1,FALSE)),0,VLOOKUP($B32,New!$B$2:$N$94,G$1,FALSE))</f>
        <v>1</v>
      </c>
      <c r="H32" s="71">
        <f>IF(ISERROR(VLOOKUP($B32,Old!$B$2:$N$96,H$1,FALSE)),0,VLOOKUP($B32,Old!$B$2:$N$96,H$1,FALSE))+IF(ISERROR(VLOOKUP($B32,New!$B$2:$N$94,H$1,FALSE)),0,VLOOKUP($B32,New!$B$2:$N$94,H$1,FALSE))</f>
        <v>1</v>
      </c>
      <c r="I32" s="71">
        <f>IF(ISERROR(VLOOKUP($B32,Old!$B$2:$N$96,I$1,FALSE)),0,VLOOKUP($B32,Old!$B$2:$N$96,I$1,FALSE))+IF(ISERROR(VLOOKUP($B32,New!$B$2:$N$94,I$1,FALSE)),0,VLOOKUP($B32,New!$B$2:$N$94,I$1,FALSE))</f>
        <v>2</v>
      </c>
      <c r="J32" s="71">
        <f>IF(ISERROR(VLOOKUP($B32,Old!$B$2:$N$96,J$1,FALSE)),0,VLOOKUP($B32,Old!$B$2:$N$96,J$1,FALSE))+IF(ISERROR(VLOOKUP($B32,New!$B$2:$N$94,J$1,FALSE)),0,VLOOKUP($B32,New!$B$2:$N$94,J$1,FALSE))</f>
        <v>0</v>
      </c>
      <c r="K32" s="71">
        <f>IF(ISERROR(VLOOKUP($B32,Old!$B$2:$N$96,K$1,FALSE)),0,VLOOKUP($B32,Old!$B$2:$N$96,K$1,FALSE))+IF(ISERROR(VLOOKUP($B32,New!$B$2:$N$94,K$1,FALSE)),0,VLOOKUP($B32,New!$B$2:$N$94,K$1,FALSE))</f>
        <v>4</v>
      </c>
      <c r="L32" s="71">
        <f>IF(ISERROR(VLOOKUP($B32,Old!$B$2:$N$96,L$1,FALSE)),0,VLOOKUP($B32,Old!$B$2:$N$96,L$1,FALSE))+IF(ISERROR(VLOOKUP($B32,New!$B$2:$N$94,L$1,FALSE)),0,VLOOKUP($B32,New!$B$2:$N$94,L$1,FALSE))</f>
        <v>2</v>
      </c>
      <c r="M32" s="71">
        <f>IF(ISERROR(VLOOKUP($B32,Old!$B$2:$N$96,M$1,FALSE)),0,VLOOKUP($B32,Old!$B$2:$N$96,M$1,FALSE))+IF(ISERROR(VLOOKUP($B32,New!$B$2:$N$94,M$1,FALSE)),0,VLOOKUP($B32,New!$B$2:$N$94,M$1,FALSE))</f>
        <v>0</v>
      </c>
      <c r="N32" s="71">
        <f>IF(ISERROR(VLOOKUP($B32,Old!$B$2:$N$96,N$1,FALSE)),0,VLOOKUP($B32,Old!$B$2:$N$96,N$1,FALSE))+IF(ISERROR(VLOOKUP($B32,New!$B$2:$N$94,N$1,FALSE)),0,VLOOKUP($B32,New!$B$2:$N$94,N$1,FALSE))</f>
        <v>1</v>
      </c>
      <c r="O32" s="71">
        <f>IF(ISERROR(VLOOKUP($B32,Old!$B$2:$N$96,O$1,FALSE)),0,VLOOKUP($B32,Old!$B$2:$N$96,O$1,FALSE))+IF(ISERROR(VLOOKUP($B32,New!$B$2:$N$94,O$1,FALSE)),0,VLOOKUP($B32,New!$B$2:$N$94,O$1,FALSE))</f>
        <v>5</v>
      </c>
      <c r="P32" s="71">
        <f>IF(ISERROR(VLOOKUP($B32,Old!$B$2:$N$96,P$1,FALSE)),0,VLOOKUP($B32,Old!$B$2:$N$96,P$1,FALSE))+IF(ISERROR(VLOOKUP($B32,New!$B$2:$N$94,P$1,FALSE)),0,VLOOKUP($B32,New!$B$2:$N$94,P$1,FALSE))</f>
        <v>5</v>
      </c>
      <c r="Q32" s="71">
        <f>IF(ISERROR(VLOOKUP($B32,Old!$B$2:$N$96,Q$1,FALSE)),0,VLOOKUP($B32,Old!$B$2:$N$96,Q$1,FALSE))+IF(ISERROR(VLOOKUP($B32,New!$B$2:$N$94,Q$1,FALSE)),0,VLOOKUP($B32,New!$B$2:$N$94,Q$1,FALSE))</f>
        <v>6</v>
      </c>
      <c r="R32" s="72">
        <f t="shared" si="0"/>
        <v>27</v>
      </c>
      <c r="S32" s="3">
        <f t="shared" si="1"/>
        <v>27</v>
      </c>
      <c r="T32" s="3" t="s">
        <v>187</v>
      </c>
      <c r="U32" s="3" t="str">
        <f t="shared" si="2"/>
        <v>NO</v>
      </c>
      <c r="V32" s="80">
        <f>VLOOKUP($A32,Rules!$A$2:$E$18,V$1,FALSE)</f>
        <v>120</v>
      </c>
      <c r="W32" s="80">
        <f>VLOOKUP($A32,Rules!$A$2:$E$18,W$1,FALSE)</f>
        <v>12</v>
      </c>
      <c r="X32" s="80">
        <f>VLOOKUP($A32,Rules!$A$2:$E$18,X$1,FALSE)</f>
        <v>6</v>
      </c>
      <c r="Y32" s="80">
        <f>VLOOKUP($A32,Rules!$A$2:$E$18,Y$1,FALSE)</f>
        <v>30</v>
      </c>
    </row>
    <row r="33" spans="1:25" x14ac:dyDescent="0.2">
      <c r="A33" s="79">
        <v>3</v>
      </c>
      <c r="B33" s="79">
        <v>4240</v>
      </c>
      <c r="C33" s="78" t="s">
        <v>76</v>
      </c>
      <c r="D33" s="79">
        <f>VLOOKUP($B33,Points!$A$2:$P$99,16,FALSE)</f>
        <v>409</v>
      </c>
      <c r="E33" s="79">
        <f>VLOOKUP($B33,Points!$A$2:$P$99,15,FALSE)</f>
        <v>2</v>
      </c>
      <c r="F33" s="79">
        <f>VLOOKUP($B33,Points!$A$2:$P$99,14,FALSE)</f>
        <v>0</v>
      </c>
      <c r="G33" s="71">
        <f>IF(ISERROR(VLOOKUP($B33,Old!$B$2:$N$96,G$1,FALSE)),0,VLOOKUP($B33,Old!$B$2:$N$96,G$1,FALSE))+IF(ISERROR(VLOOKUP($B33,New!$B$2:$N$94,G$1,FALSE)),0,VLOOKUP($B33,New!$B$2:$N$94,G$1,FALSE))</f>
        <v>5</v>
      </c>
      <c r="H33" s="71">
        <f>IF(ISERROR(VLOOKUP($B33,Old!$B$2:$N$96,H$1,FALSE)),0,VLOOKUP($B33,Old!$B$2:$N$96,H$1,FALSE))+IF(ISERROR(VLOOKUP($B33,New!$B$2:$N$94,H$1,FALSE)),0,VLOOKUP($B33,New!$B$2:$N$94,H$1,FALSE))</f>
        <v>2</v>
      </c>
      <c r="I33" s="71">
        <f>IF(ISERROR(VLOOKUP($B33,Old!$B$2:$N$96,I$1,FALSE)),0,VLOOKUP($B33,Old!$B$2:$N$96,I$1,FALSE))+IF(ISERROR(VLOOKUP($B33,New!$B$2:$N$94,I$1,FALSE)),0,VLOOKUP($B33,New!$B$2:$N$94,I$1,FALSE))</f>
        <v>0</v>
      </c>
      <c r="J33" s="71">
        <f>IF(ISERROR(VLOOKUP($B33,Old!$B$2:$N$96,J$1,FALSE)),0,VLOOKUP($B33,Old!$B$2:$N$96,J$1,FALSE))+IF(ISERROR(VLOOKUP($B33,New!$B$2:$N$94,J$1,FALSE)),0,VLOOKUP($B33,New!$B$2:$N$94,J$1,FALSE))</f>
        <v>9</v>
      </c>
      <c r="K33" s="71">
        <f>IF(ISERROR(VLOOKUP($B33,Old!$B$2:$N$96,K$1,FALSE)),0,VLOOKUP($B33,Old!$B$2:$N$96,K$1,FALSE))+IF(ISERROR(VLOOKUP($B33,New!$B$2:$N$94,K$1,FALSE)),0,VLOOKUP($B33,New!$B$2:$N$94,K$1,FALSE))</f>
        <v>29</v>
      </c>
      <c r="L33" s="71">
        <f>IF(ISERROR(VLOOKUP($B33,Old!$B$2:$N$96,L$1,FALSE)),0,VLOOKUP($B33,Old!$B$2:$N$96,L$1,FALSE))+IF(ISERROR(VLOOKUP($B33,New!$B$2:$N$94,L$1,FALSE)),0,VLOOKUP($B33,New!$B$2:$N$94,L$1,FALSE))</f>
        <v>12</v>
      </c>
      <c r="M33" s="71">
        <f>IF(ISERROR(VLOOKUP($B33,Old!$B$2:$N$96,M$1,FALSE)),0,VLOOKUP($B33,Old!$B$2:$N$96,M$1,FALSE))+IF(ISERROR(VLOOKUP($B33,New!$B$2:$N$94,M$1,FALSE)),0,VLOOKUP($B33,New!$B$2:$N$94,M$1,FALSE))</f>
        <v>5</v>
      </c>
      <c r="N33" s="71">
        <f>IF(ISERROR(VLOOKUP($B33,Old!$B$2:$N$96,N$1,FALSE)),0,VLOOKUP($B33,Old!$B$2:$N$96,N$1,FALSE))+IF(ISERROR(VLOOKUP($B33,New!$B$2:$N$94,N$1,FALSE)),0,VLOOKUP($B33,New!$B$2:$N$94,N$1,FALSE))</f>
        <v>5</v>
      </c>
      <c r="O33" s="71">
        <f>IF(ISERROR(VLOOKUP($B33,Old!$B$2:$N$96,O$1,FALSE)),0,VLOOKUP($B33,Old!$B$2:$N$96,O$1,FALSE))+IF(ISERROR(VLOOKUP($B33,New!$B$2:$N$94,O$1,FALSE)),0,VLOOKUP($B33,New!$B$2:$N$94,O$1,FALSE))</f>
        <v>10</v>
      </c>
      <c r="P33" s="71">
        <f>IF(ISERROR(VLOOKUP($B33,Old!$B$2:$N$96,P$1,FALSE)),0,VLOOKUP($B33,Old!$B$2:$N$96,P$1,FALSE))+IF(ISERROR(VLOOKUP($B33,New!$B$2:$N$94,P$1,FALSE)),0,VLOOKUP($B33,New!$B$2:$N$94,P$1,FALSE))</f>
        <v>0</v>
      </c>
      <c r="Q33" s="71">
        <f>IF(ISERROR(VLOOKUP($B33,Old!$B$2:$N$96,Q$1,FALSE)),0,VLOOKUP($B33,Old!$B$2:$N$96,Q$1,FALSE))+IF(ISERROR(VLOOKUP($B33,New!$B$2:$N$94,Q$1,FALSE)),0,VLOOKUP($B33,New!$B$2:$N$94,Q$1,FALSE))</f>
        <v>10</v>
      </c>
      <c r="R33" s="73">
        <f t="shared" si="0"/>
        <v>87</v>
      </c>
      <c r="S33" s="3">
        <f t="shared" si="1"/>
        <v>47</v>
      </c>
      <c r="T33" s="3" t="s">
        <v>187</v>
      </c>
      <c r="U33" s="3" t="str">
        <f t="shared" si="2"/>
        <v>NO</v>
      </c>
      <c r="V33" s="80">
        <f>VLOOKUP($A33,Rules!$A$2:$E$18,V$1,FALSE)</f>
        <v>120</v>
      </c>
      <c r="W33" s="80">
        <f>VLOOKUP($A33,Rules!$A$2:$E$18,W$1,FALSE)</f>
        <v>12</v>
      </c>
      <c r="X33" s="80">
        <f>VLOOKUP($A33,Rules!$A$2:$E$18,X$1,FALSE)</f>
        <v>6</v>
      </c>
      <c r="Y33" s="80">
        <f>VLOOKUP($A33,Rules!$A$2:$E$18,Y$1,FALSE)</f>
        <v>30</v>
      </c>
    </row>
    <row r="34" spans="1:25" x14ac:dyDescent="0.2">
      <c r="A34" s="79">
        <v>3</v>
      </c>
      <c r="B34" s="79">
        <v>2123</v>
      </c>
      <c r="C34" s="78" t="s">
        <v>62</v>
      </c>
      <c r="D34" s="79">
        <f>VLOOKUP($B34,Points!$A$2:$P$99,16,FALSE)</f>
        <v>145</v>
      </c>
      <c r="E34" s="79">
        <f>VLOOKUP($B34,Points!$A$2:$P$99,15,FALSE)</f>
        <v>13</v>
      </c>
      <c r="F34" s="79">
        <f>VLOOKUP($B34,Points!$A$2:$P$99,14,FALSE)</f>
        <v>0</v>
      </c>
      <c r="G34" s="71">
        <f>IF(ISERROR(VLOOKUP($B34,Old!$B$2:$N$96,G$1,FALSE)),0,VLOOKUP($B34,Old!$B$2:$N$96,G$1,FALSE))+IF(ISERROR(VLOOKUP($B34,New!$B$2:$N$94,G$1,FALSE)),0,VLOOKUP($B34,New!$B$2:$N$94,G$1,FALSE))</f>
        <v>0</v>
      </c>
      <c r="H34" s="71">
        <f>IF(ISERROR(VLOOKUP($B34,Old!$B$2:$N$96,H$1,FALSE)),0,VLOOKUP($B34,Old!$B$2:$N$96,H$1,FALSE))+IF(ISERROR(VLOOKUP($B34,New!$B$2:$N$94,H$1,FALSE)),0,VLOOKUP($B34,New!$B$2:$N$94,H$1,FALSE))</f>
        <v>2</v>
      </c>
      <c r="I34" s="71">
        <f>IF(ISERROR(VLOOKUP($B34,Old!$B$2:$N$96,I$1,FALSE)),0,VLOOKUP($B34,Old!$B$2:$N$96,I$1,FALSE))+IF(ISERROR(VLOOKUP($B34,New!$B$2:$N$94,I$1,FALSE)),0,VLOOKUP($B34,New!$B$2:$N$94,I$1,FALSE))</f>
        <v>0</v>
      </c>
      <c r="J34" s="71">
        <f>IF(ISERROR(VLOOKUP($B34,Old!$B$2:$N$96,J$1,FALSE)),0,VLOOKUP($B34,Old!$B$2:$N$96,J$1,FALSE))+IF(ISERROR(VLOOKUP($B34,New!$B$2:$N$94,J$1,FALSE)),0,VLOOKUP($B34,New!$B$2:$N$94,J$1,FALSE))</f>
        <v>1</v>
      </c>
      <c r="K34" s="71">
        <f>IF(ISERROR(VLOOKUP($B34,Old!$B$2:$N$96,K$1,FALSE)),0,VLOOKUP($B34,Old!$B$2:$N$96,K$1,FALSE))+IF(ISERROR(VLOOKUP($B34,New!$B$2:$N$94,K$1,FALSE)),0,VLOOKUP($B34,New!$B$2:$N$94,K$1,FALSE))</f>
        <v>15</v>
      </c>
      <c r="L34" s="71">
        <f>IF(ISERROR(VLOOKUP($B34,Old!$B$2:$N$96,L$1,FALSE)),0,VLOOKUP($B34,Old!$B$2:$N$96,L$1,FALSE))+IF(ISERROR(VLOOKUP($B34,New!$B$2:$N$94,L$1,FALSE)),0,VLOOKUP($B34,New!$B$2:$N$94,L$1,FALSE))</f>
        <v>0</v>
      </c>
      <c r="M34" s="71">
        <f>IF(ISERROR(VLOOKUP($B34,Old!$B$2:$N$96,M$1,FALSE)),0,VLOOKUP($B34,Old!$B$2:$N$96,M$1,FALSE))+IF(ISERROR(VLOOKUP($B34,New!$B$2:$N$94,M$1,FALSE)),0,VLOOKUP($B34,New!$B$2:$N$94,M$1,FALSE))</f>
        <v>0</v>
      </c>
      <c r="N34" s="71">
        <f>IF(ISERROR(VLOOKUP($B34,Old!$B$2:$N$96,N$1,FALSE)),0,VLOOKUP($B34,Old!$B$2:$N$96,N$1,FALSE))+IF(ISERROR(VLOOKUP($B34,New!$B$2:$N$94,N$1,FALSE)),0,VLOOKUP($B34,New!$B$2:$N$94,N$1,FALSE))</f>
        <v>0</v>
      </c>
      <c r="O34" s="71">
        <f>IF(ISERROR(VLOOKUP($B34,Old!$B$2:$N$96,O$1,FALSE)),0,VLOOKUP($B34,Old!$B$2:$N$96,O$1,FALSE))+IF(ISERROR(VLOOKUP($B34,New!$B$2:$N$94,O$1,FALSE)),0,VLOOKUP($B34,New!$B$2:$N$94,O$1,FALSE))</f>
        <v>4</v>
      </c>
      <c r="P34" s="71">
        <f>IF(ISERROR(VLOOKUP($B34,Old!$B$2:$N$96,P$1,FALSE)),0,VLOOKUP($B34,Old!$B$2:$N$96,P$1,FALSE))+IF(ISERROR(VLOOKUP($B34,New!$B$2:$N$94,P$1,FALSE)),0,VLOOKUP($B34,New!$B$2:$N$94,P$1,FALSE))</f>
        <v>0</v>
      </c>
      <c r="Q34" s="71">
        <f>IF(ISERROR(VLOOKUP($B34,Old!$B$2:$N$96,Q$1,FALSE)),0,VLOOKUP($B34,Old!$B$2:$N$96,Q$1,FALSE))+IF(ISERROR(VLOOKUP($B34,New!$B$2:$N$94,Q$1,FALSE)),0,VLOOKUP($B34,New!$B$2:$N$94,Q$1,FALSE))</f>
        <v>4</v>
      </c>
      <c r="R34" s="72">
        <f t="shared" si="0"/>
        <v>26</v>
      </c>
      <c r="S34" s="3">
        <f t="shared" si="1"/>
        <v>17</v>
      </c>
      <c r="T34" s="3" t="s">
        <v>187</v>
      </c>
      <c r="U34" s="3" t="str">
        <f t="shared" si="2"/>
        <v>NO</v>
      </c>
      <c r="V34" s="80">
        <f>VLOOKUP($A34,Rules!$A$2:$E$18,V$1,FALSE)</f>
        <v>120</v>
      </c>
      <c r="W34" s="80">
        <f>VLOOKUP($A34,Rules!$A$2:$E$18,W$1,FALSE)</f>
        <v>12</v>
      </c>
      <c r="X34" s="80">
        <f>VLOOKUP($A34,Rules!$A$2:$E$18,X$1,FALSE)</f>
        <v>6</v>
      </c>
      <c r="Y34" s="80">
        <f>VLOOKUP($A34,Rules!$A$2:$E$18,Y$1,FALSE)</f>
        <v>30</v>
      </c>
    </row>
    <row r="35" spans="1:25" x14ac:dyDescent="0.2">
      <c r="A35" s="79">
        <v>3</v>
      </c>
      <c r="B35" s="79">
        <v>4260</v>
      </c>
      <c r="C35" s="78" t="s">
        <v>48</v>
      </c>
      <c r="D35" s="79">
        <f>VLOOKUP($B35,Points!$A$2:$P$99,16,FALSE)</f>
        <v>293</v>
      </c>
      <c r="E35" s="79">
        <f>VLOOKUP($B35,Points!$A$2:$P$99,15,FALSE)</f>
        <v>24</v>
      </c>
      <c r="F35" s="79">
        <f>VLOOKUP($B35,Points!$A$2:$P$99,14,FALSE)</f>
        <v>0</v>
      </c>
      <c r="G35" s="71">
        <f>IF(ISERROR(VLOOKUP($B35,Old!$B$2:$N$96,G$1,FALSE)),0,VLOOKUP($B35,Old!$B$2:$N$96,G$1,FALSE))+IF(ISERROR(VLOOKUP($B35,New!$B$2:$N$94,G$1,FALSE)),0,VLOOKUP($B35,New!$B$2:$N$94,G$1,FALSE))</f>
        <v>1</v>
      </c>
      <c r="H35" s="71">
        <f>IF(ISERROR(VLOOKUP($B35,Old!$B$2:$N$96,H$1,FALSE)),0,VLOOKUP($B35,Old!$B$2:$N$96,H$1,FALSE))+IF(ISERROR(VLOOKUP($B35,New!$B$2:$N$94,H$1,FALSE)),0,VLOOKUP($B35,New!$B$2:$N$94,H$1,FALSE))</f>
        <v>0</v>
      </c>
      <c r="I35" s="71">
        <f>IF(ISERROR(VLOOKUP($B35,Old!$B$2:$N$96,I$1,FALSE)),0,VLOOKUP($B35,Old!$B$2:$N$96,I$1,FALSE))+IF(ISERROR(VLOOKUP($B35,New!$B$2:$N$94,I$1,FALSE)),0,VLOOKUP($B35,New!$B$2:$N$94,I$1,FALSE))</f>
        <v>0</v>
      </c>
      <c r="J35" s="71">
        <f>IF(ISERROR(VLOOKUP($B35,Old!$B$2:$N$96,J$1,FALSE)),0,VLOOKUP($B35,Old!$B$2:$N$96,J$1,FALSE))+IF(ISERROR(VLOOKUP($B35,New!$B$2:$N$94,J$1,FALSE)),0,VLOOKUP($B35,New!$B$2:$N$94,J$1,FALSE))</f>
        <v>1</v>
      </c>
      <c r="K35" s="71">
        <f>IF(ISERROR(VLOOKUP($B35,Old!$B$2:$N$96,K$1,FALSE)),0,VLOOKUP($B35,Old!$B$2:$N$96,K$1,FALSE))+IF(ISERROR(VLOOKUP($B35,New!$B$2:$N$94,K$1,FALSE)),0,VLOOKUP($B35,New!$B$2:$N$94,K$1,FALSE))</f>
        <v>32</v>
      </c>
      <c r="L35" s="71">
        <f>IF(ISERROR(VLOOKUP($B35,Old!$B$2:$N$96,L$1,FALSE)),0,VLOOKUP($B35,Old!$B$2:$N$96,L$1,FALSE))+IF(ISERROR(VLOOKUP($B35,New!$B$2:$N$94,L$1,FALSE)),0,VLOOKUP($B35,New!$B$2:$N$94,L$1,FALSE))</f>
        <v>4</v>
      </c>
      <c r="M35" s="71">
        <f>IF(ISERROR(VLOOKUP($B35,Old!$B$2:$N$96,M$1,FALSE)),0,VLOOKUP($B35,Old!$B$2:$N$96,M$1,FALSE))+IF(ISERROR(VLOOKUP($B35,New!$B$2:$N$94,M$1,FALSE)),0,VLOOKUP($B35,New!$B$2:$N$94,M$1,FALSE))</f>
        <v>1</v>
      </c>
      <c r="N35" s="71">
        <f>IF(ISERROR(VLOOKUP($B35,Old!$B$2:$N$96,N$1,FALSE)),0,VLOOKUP($B35,Old!$B$2:$N$96,N$1,FALSE))+IF(ISERROR(VLOOKUP($B35,New!$B$2:$N$94,N$1,FALSE)),0,VLOOKUP($B35,New!$B$2:$N$94,N$1,FALSE))</f>
        <v>3</v>
      </c>
      <c r="O35" s="71">
        <f>IF(ISERROR(VLOOKUP($B35,Old!$B$2:$N$96,O$1,FALSE)),0,VLOOKUP($B35,Old!$B$2:$N$96,O$1,FALSE))+IF(ISERROR(VLOOKUP($B35,New!$B$2:$N$94,O$1,FALSE)),0,VLOOKUP($B35,New!$B$2:$N$94,O$1,FALSE))</f>
        <v>12</v>
      </c>
      <c r="P35" s="71">
        <f>IF(ISERROR(VLOOKUP($B35,Old!$B$2:$N$96,P$1,FALSE)),0,VLOOKUP($B35,Old!$B$2:$N$96,P$1,FALSE))+IF(ISERROR(VLOOKUP($B35,New!$B$2:$N$94,P$1,FALSE)),0,VLOOKUP($B35,New!$B$2:$N$94,P$1,FALSE))</f>
        <v>0</v>
      </c>
      <c r="Q35" s="71">
        <f>IF(ISERROR(VLOOKUP($B35,Old!$B$2:$N$96,Q$1,FALSE)),0,VLOOKUP($B35,Old!$B$2:$N$96,Q$1,FALSE))+IF(ISERROR(VLOOKUP($B35,New!$B$2:$N$94,Q$1,FALSE)),0,VLOOKUP($B35,New!$B$2:$N$94,Q$1,FALSE))</f>
        <v>9</v>
      </c>
      <c r="R35" s="72">
        <f t="shared" si="0"/>
        <v>63</v>
      </c>
      <c r="S35" s="3">
        <f t="shared" si="1"/>
        <v>28</v>
      </c>
      <c r="T35" s="3" t="s">
        <v>187</v>
      </c>
      <c r="U35" s="3" t="str">
        <f t="shared" si="2"/>
        <v>NO</v>
      </c>
      <c r="V35" s="80">
        <f>VLOOKUP($A35,Rules!$A$2:$E$18,V$1,FALSE)</f>
        <v>120</v>
      </c>
      <c r="W35" s="80">
        <f>VLOOKUP($A35,Rules!$A$2:$E$18,W$1,FALSE)</f>
        <v>12</v>
      </c>
      <c r="X35" s="80">
        <f>VLOOKUP($A35,Rules!$A$2:$E$18,X$1,FALSE)</f>
        <v>6</v>
      </c>
      <c r="Y35" s="80">
        <f>VLOOKUP($A35,Rules!$A$2:$E$18,Y$1,FALSE)</f>
        <v>30</v>
      </c>
    </row>
    <row r="36" spans="1:25" x14ac:dyDescent="0.2">
      <c r="A36" s="79">
        <v>3</v>
      </c>
      <c r="B36" s="79">
        <v>3681</v>
      </c>
      <c r="C36" s="78" t="s">
        <v>50</v>
      </c>
      <c r="D36" s="79">
        <f>VLOOKUP($B36,Points!$A$2:$P$99,16,FALSE)</f>
        <v>183</v>
      </c>
      <c r="E36" s="79">
        <f>VLOOKUP($B36,Points!$A$2:$P$99,15,FALSE)</f>
        <v>7</v>
      </c>
      <c r="F36" s="79">
        <f>VLOOKUP($B36,Points!$A$2:$P$99,14,FALSE)</f>
        <v>0</v>
      </c>
      <c r="G36" s="71">
        <f>IF(ISERROR(VLOOKUP($B36,Old!$B$2:$N$96,G$1,FALSE)),0,VLOOKUP($B36,Old!$B$2:$N$96,G$1,FALSE))+IF(ISERROR(VLOOKUP($B36,New!$B$2:$N$94,G$1,FALSE)),0,VLOOKUP($B36,New!$B$2:$N$94,G$1,FALSE))</f>
        <v>1</v>
      </c>
      <c r="H36" s="71">
        <f>IF(ISERROR(VLOOKUP($B36,Old!$B$2:$N$96,H$1,FALSE)),0,VLOOKUP($B36,Old!$B$2:$N$96,H$1,FALSE))+IF(ISERROR(VLOOKUP($B36,New!$B$2:$N$94,H$1,FALSE)),0,VLOOKUP($B36,New!$B$2:$N$94,H$1,FALSE))</f>
        <v>5</v>
      </c>
      <c r="I36" s="71">
        <f>IF(ISERROR(VLOOKUP($B36,Old!$B$2:$N$96,I$1,FALSE)),0,VLOOKUP($B36,Old!$B$2:$N$96,I$1,FALSE))+IF(ISERROR(VLOOKUP($B36,New!$B$2:$N$94,I$1,FALSE)),0,VLOOKUP($B36,New!$B$2:$N$94,I$1,FALSE))</f>
        <v>0</v>
      </c>
      <c r="J36" s="71">
        <f>IF(ISERROR(VLOOKUP($B36,Old!$B$2:$N$96,J$1,FALSE)),0,VLOOKUP($B36,Old!$B$2:$N$96,J$1,FALSE))+IF(ISERROR(VLOOKUP($B36,New!$B$2:$N$94,J$1,FALSE)),0,VLOOKUP($B36,New!$B$2:$N$94,J$1,FALSE))</f>
        <v>0</v>
      </c>
      <c r="K36" s="71">
        <f>IF(ISERROR(VLOOKUP($B36,Old!$B$2:$N$96,K$1,FALSE)),0,VLOOKUP($B36,Old!$B$2:$N$96,K$1,FALSE))+IF(ISERROR(VLOOKUP($B36,New!$B$2:$N$94,K$1,FALSE)),0,VLOOKUP($B36,New!$B$2:$N$94,K$1,FALSE))</f>
        <v>4</v>
      </c>
      <c r="L36" s="71">
        <f>IF(ISERROR(VLOOKUP($B36,Old!$B$2:$N$96,L$1,FALSE)),0,VLOOKUP($B36,Old!$B$2:$N$96,L$1,FALSE))+IF(ISERROR(VLOOKUP($B36,New!$B$2:$N$94,L$1,FALSE)),0,VLOOKUP($B36,New!$B$2:$N$94,L$1,FALSE))</f>
        <v>4</v>
      </c>
      <c r="M36" s="71">
        <f>IF(ISERROR(VLOOKUP($B36,Old!$B$2:$N$96,M$1,FALSE)),0,VLOOKUP($B36,Old!$B$2:$N$96,M$1,FALSE))+IF(ISERROR(VLOOKUP($B36,New!$B$2:$N$94,M$1,FALSE)),0,VLOOKUP($B36,New!$B$2:$N$94,M$1,FALSE))</f>
        <v>4</v>
      </c>
      <c r="N36" s="71">
        <f>IF(ISERROR(VLOOKUP($B36,Old!$B$2:$N$96,N$1,FALSE)),0,VLOOKUP($B36,Old!$B$2:$N$96,N$1,FALSE))+IF(ISERROR(VLOOKUP($B36,New!$B$2:$N$94,N$1,FALSE)),0,VLOOKUP($B36,New!$B$2:$N$94,N$1,FALSE))</f>
        <v>2</v>
      </c>
      <c r="O36" s="71">
        <f>IF(ISERROR(VLOOKUP($B36,Old!$B$2:$N$96,O$1,FALSE)),0,VLOOKUP($B36,Old!$B$2:$N$96,O$1,FALSE))+IF(ISERROR(VLOOKUP($B36,New!$B$2:$N$94,O$1,FALSE)),0,VLOOKUP($B36,New!$B$2:$N$94,O$1,FALSE))</f>
        <v>2</v>
      </c>
      <c r="P36" s="71">
        <f>IF(ISERROR(VLOOKUP($B36,Old!$B$2:$N$96,P$1,FALSE)),0,VLOOKUP($B36,Old!$B$2:$N$96,P$1,FALSE))+IF(ISERROR(VLOOKUP($B36,New!$B$2:$N$94,P$1,FALSE)),0,VLOOKUP($B36,New!$B$2:$N$94,P$1,FALSE))</f>
        <v>1</v>
      </c>
      <c r="Q36" s="71">
        <f>IF(ISERROR(VLOOKUP($B36,Old!$B$2:$N$96,Q$1,FALSE)),0,VLOOKUP($B36,Old!$B$2:$N$96,Q$1,FALSE))+IF(ISERROR(VLOOKUP($B36,New!$B$2:$N$94,Q$1,FALSE)),0,VLOOKUP($B36,New!$B$2:$N$94,Q$1,FALSE))</f>
        <v>8</v>
      </c>
      <c r="R36" s="72">
        <f t="shared" si="0"/>
        <v>31</v>
      </c>
      <c r="S36" s="3">
        <f t="shared" si="1"/>
        <v>29</v>
      </c>
      <c r="T36" s="3" t="s">
        <v>187</v>
      </c>
      <c r="U36" s="3" t="str">
        <f t="shared" si="2"/>
        <v>NO</v>
      </c>
      <c r="V36" s="80">
        <f>VLOOKUP($A36,Rules!$A$2:$E$18,V$1,FALSE)</f>
        <v>120</v>
      </c>
      <c r="W36" s="80">
        <f>VLOOKUP($A36,Rules!$A$2:$E$18,W$1,FALSE)</f>
        <v>12</v>
      </c>
      <c r="X36" s="80">
        <f>VLOOKUP($A36,Rules!$A$2:$E$18,X$1,FALSE)</f>
        <v>6</v>
      </c>
      <c r="Y36" s="80">
        <f>VLOOKUP($A36,Rules!$A$2:$E$18,Y$1,FALSE)</f>
        <v>30</v>
      </c>
    </row>
    <row r="37" spans="1:25" x14ac:dyDescent="0.2">
      <c r="A37" s="79">
        <v>3</v>
      </c>
      <c r="B37" s="79">
        <v>3677</v>
      </c>
      <c r="C37" s="78" t="s">
        <v>51</v>
      </c>
      <c r="D37" s="79">
        <f>VLOOKUP($B37,Points!$A$2:$P$99,16,FALSE)</f>
        <v>222</v>
      </c>
      <c r="E37" s="79">
        <f>VLOOKUP($B37,Points!$A$2:$P$99,15,FALSE)</f>
        <v>7</v>
      </c>
      <c r="F37" s="79">
        <f>VLOOKUP($B37,Points!$A$2:$P$99,14,FALSE)</f>
        <v>0</v>
      </c>
      <c r="G37" s="71">
        <f>IF(ISERROR(VLOOKUP($B37,Old!$B$2:$N$96,G$1,FALSE)),0,VLOOKUP($B37,Old!$B$2:$N$96,G$1,FALSE))+IF(ISERROR(VLOOKUP($B37,New!$B$2:$N$94,G$1,FALSE)),0,VLOOKUP($B37,New!$B$2:$N$94,G$1,FALSE))</f>
        <v>2</v>
      </c>
      <c r="H37" s="71">
        <f>IF(ISERROR(VLOOKUP($B37,Old!$B$2:$N$96,H$1,FALSE)),0,VLOOKUP($B37,Old!$B$2:$N$96,H$1,FALSE))+IF(ISERROR(VLOOKUP($B37,New!$B$2:$N$94,H$1,FALSE)),0,VLOOKUP($B37,New!$B$2:$N$94,H$1,FALSE))</f>
        <v>9</v>
      </c>
      <c r="I37" s="71">
        <f>IF(ISERROR(VLOOKUP($B37,Old!$B$2:$N$96,I$1,FALSE)),0,VLOOKUP($B37,Old!$B$2:$N$96,I$1,FALSE))+IF(ISERROR(VLOOKUP($B37,New!$B$2:$N$94,I$1,FALSE)),0,VLOOKUP($B37,New!$B$2:$N$94,I$1,FALSE))</f>
        <v>1</v>
      </c>
      <c r="J37" s="71">
        <f>IF(ISERROR(VLOOKUP($B37,Old!$B$2:$N$96,J$1,FALSE)),0,VLOOKUP($B37,Old!$B$2:$N$96,J$1,FALSE))+IF(ISERROR(VLOOKUP($B37,New!$B$2:$N$94,J$1,FALSE)),0,VLOOKUP($B37,New!$B$2:$N$94,J$1,FALSE))</f>
        <v>3</v>
      </c>
      <c r="K37" s="71">
        <f>IF(ISERROR(VLOOKUP($B37,Old!$B$2:$N$96,K$1,FALSE)),0,VLOOKUP($B37,Old!$B$2:$N$96,K$1,FALSE))+IF(ISERROR(VLOOKUP($B37,New!$B$2:$N$94,K$1,FALSE)),0,VLOOKUP($B37,New!$B$2:$N$94,K$1,FALSE))</f>
        <v>1</v>
      </c>
      <c r="L37" s="71">
        <f>IF(ISERROR(VLOOKUP($B37,Old!$B$2:$N$96,L$1,FALSE)),0,VLOOKUP($B37,Old!$B$2:$N$96,L$1,FALSE))+IF(ISERROR(VLOOKUP($B37,New!$B$2:$N$94,L$1,FALSE)),0,VLOOKUP($B37,New!$B$2:$N$94,L$1,FALSE))</f>
        <v>4</v>
      </c>
      <c r="M37" s="71">
        <f>IF(ISERROR(VLOOKUP($B37,Old!$B$2:$N$96,M$1,FALSE)),0,VLOOKUP($B37,Old!$B$2:$N$96,M$1,FALSE))+IF(ISERROR(VLOOKUP($B37,New!$B$2:$N$94,M$1,FALSE)),0,VLOOKUP($B37,New!$B$2:$N$94,M$1,FALSE))</f>
        <v>0</v>
      </c>
      <c r="N37" s="71">
        <f>IF(ISERROR(VLOOKUP($B37,Old!$B$2:$N$96,N$1,FALSE)),0,VLOOKUP($B37,Old!$B$2:$N$96,N$1,FALSE))+IF(ISERROR(VLOOKUP($B37,New!$B$2:$N$94,N$1,FALSE)),0,VLOOKUP($B37,New!$B$2:$N$94,N$1,FALSE))</f>
        <v>0</v>
      </c>
      <c r="O37" s="71">
        <f>IF(ISERROR(VLOOKUP($B37,Old!$B$2:$N$96,O$1,FALSE)),0,VLOOKUP($B37,Old!$B$2:$N$96,O$1,FALSE))+IF(ISERROR(VLOOKUP($B37,New!$B$2:$N$94,O$1,FALSE)),0,VLOOKUP($B37,New!$B$2:$N$94,O$1,FALSE))</f>
        <v>1</v>
      </c>
      <c r="P37" s="71">
        <f>IF(ISERROR(VLOOKUP($B37,Old!$B$2:$N$96,P$1,FALSE)),0,VLOOKUP($B37,Old!$B$2:$N$96,P$1,FALSE))+IF(ISERROR(VLOOKUP($B37,New!$B$2:$N$94,P$1,FALSE)),0,VLOOKUP($B37,New!$B$2:$N$94,P$1,FALSE))</f>
        <v>0</v>
      </c>
      <c r="Q37" s="71">
        <f>IF(ISERROR(VLOOKUP($B37,Old!$B$2:$N$96,Q$1,FALSE)),0,VLOOKUP($B37,Old!$B$2:$N$96,Q$1,FALSE))+IF(ISERROR(VLOOKUP($B37,New!$B$2:$N$94,Q$1,FALSE)),0,VLOOKUP($B37,New!$B$2:$N$94,Q$1,FALSE))</f>
        <v>9</v>
      </c>
      <c r="R37" s="72">
        <f t="shared" ref="R37:R66" si="3">SUM(G37:Q37)</f>
        <v>30</v>
      </c>
      <c r="S37" s="3">
        <f t="shared" ref="S37:S65" si="4">IF(G37&gt;X37,X37,G37)+IF(H37&gt;X37,X37,H37)+IF(I37&gt;X37,X37,I37)+IF(J37&gt;X37,X37,J37)+IF(K37&gt;X37,X37,K37)+IF(L37&gt;X37,X37,L37)+IF(M37&gt;X37,X37,M37)+IF(N37&gt;X37,X37,N37)+IF(O37&gt;X37,X37,O37)+IF(P37&gt;X37,X37,P37)+IF(Q37&gt;X37,X37,Q37)</f>
        <v>24</v>
      </c>
      <c r="T37" s="3" t="s">
        <v>187</v>
      </c>
      <c r="U37" s="3" t="str">
        <f t="shared" ref="U37:U65" si="5">IF(T37="YES","YES",IF((D37&gt;=V37)*AND(E37&gt;=W37)*AND(S37&gt;=Y37),"YES","NO"))</f>
        <v>NO</v>
      </c>
      <c r="V37" s="80">
        <f>VLOOKUP($A37,Rules!$A$2:$E$18,V$1,FALSE)</f>
        <v>120</v>
      </c>
      <c r="W37" s="80">
        <f>VLOOKUP($A37,Rules!$A$2:$E$18,W$1,FALSE)</f>
        <v>12</v>
      </c>
      <c r="X37" s="80">
        <f>VLOOKUP($A37,Rules!$A$2:$E$18,X$1,FALSE)</f>
        <v>6</v>
      </c>
      <c r="Y37" s="80">
        <f>VLOOKUP($A37,Rules!$A$2:$E$18,Y$1,FALSE)</f>
        <v>30</v>
      </c>
    </row>
    <row r="38" spans="1:25" x14ac:dyDescent="0.2">
      <c r="A38" s="79">
        <v>3</v>
      </c>
      <c r="B38" s="79">
        <v>2852</v>
      </c>
      <c r="C38" s="78" t="s">
        <v>52</v>
      </c>
      <c r="D38" s="79">
        <f>VLOOKUP($B38,Points!$A$2:$P$99,16,FALSE)</f>
        <v>101</v>
      </c>
      <c r="E38" s="79">
        <f>VLOOKUP($B38,Points!$A$2:$P$99,15,FALSE)</f>
        <v>9</v>
      </c>
      <c r="F38" s="79">
        <f>VLOOKUP($B38,Points!$A$2:$P$99,14,FALSE)</f>
        <v>0</v>
      </c>
      <c r="G38" s="71">
        <f>IF(ISERROR(VLOOKUP($B38,Old!$B$2:$N$96,G$1,FALSE)),0,VLOOKUP($B38,Old!$B$2:$N$96,G$1,FALSE))+IF(ISERROR(VLOOKUP($B38,New!$B$2:$N$94,G$1,FALSE)),0,VLOOKUP($B38,New!$B$2:$N$94,G$1,FALSE))</f>
        <v>0</v>
      </c>
      <c r="H38" s="71">
        <f>IF(ISERROR(VLOOKUP($B38,Old!$B$2:$N$96,H$1,FALSE)),0,VLOOKUP($B38,Old!$B$2:$N$96,H$1,FALSE))+IF(ISERROR(VLOOKUP($B38,New!$B$2:$N$94,H$1,FALSE)),0,VLOOKUP($B38,New!$B$2:$N$94,H$1,FALSE))</f>
        <v>8</v>
      </c>
      <c r="I38" s="71">
        <f>IF(ISERROR(VLOOKUP($B38,Old!$B$2:$N$96,I$1,FALSE)),0,VLOOKUP($B38,Old!$B$2:$N$96,I$1,FALSE))+IF(ISERROR(VLOOKUP($B38,New!$B$2:$N$94,I$1,FALSE)),0,VLOOKUP($B38,New!$B$2:$N$94,I$1,FALSE))</f>
        <v>1</v>
      </c>
      <c r="J38" s="71">
        <f>IF(ISERROR(VLOOKUP($B38,Old!$B$2:$N$96,J$1,FALSE)),0,VLOOKUP($B38,Old!$B$2:$N$96,J$1,FALSE))+IF(ISERROR(VLOOKUP($B38,New!$B$2:$N$94,J$1,FALSE)),0,VLOOKUP($B38,New!$B$2:$N$94,J$1,FALSE))</f>
        <v>0</v>
      </c>
      <c r="K38" s="71">
        <f>IF(ISERROR(VLOOKUP($B38,Old!$B$2:$N$96,K$1,FALSE)),0,VLOOKUP($B38,Old!$B$2:$N$96,K$1,FALSE))+IF(ISERROR(VLOOKUP($B38,New!$B$2:$N$94,K$1,FALSE)),0,VLOOKUP($B38,New!$B$2:$N$94,K$1,FALSE))</f>
        <v>0</v>
      </c>
      <c r="L38" s="71">
        <f>IF(ISERROR(VLOOKUP($B38,Old!$B$2:$N$96,L$1,FALSE)),0,VLOOKUP($B38,Old!$B$2:$N$96,L$1,FALSE))+IF(ISERROR(VLOOKUP($B38,New!$B$2:$N$94,L$1,FALSE)),0,VLOOKUP($B38,New!$B$2:$N$94,L$1,FALSE))</f>
        <v>4</v>
      </c>
      <c r="M38" s="71">
        <f>IF(ISERROR(VLOOKUP($B38,Old!$B$2:$N$96,M$1,FALSE)),0,VLOOKUP($B38,Old!$B$2:$N$96,M$1,FALSE))+IF(ISERROR(VLOOKUP($B38,New!$B$2:$N$94,M$1,FALSE)),0,VLOOKUP($B38,New!$B$2:$N$94,M$1,FALSE))</f>
        <v>2</v>
      </c>
      <c r="N38" s="71">
        <f>IF(ISERROR(VLOOKUP($B38,Old!$B$2:$N$96,N$1,FALSE)),0,VLOOKUP($B38,Old!$B$2:$N$96,N$1,FALSE))+IF(ISERROR(VLOOKUP($B38,New!$B$2:$N$94,N$1,FALSE)),0,VLOOKUP($B38,New!$B$2:$N$94,N$1,FALSE))</f>
        <v>1</v>
      </c>
      <c r="O38" s="71">
        <f>IF(ISERROR(VLOOKUP($B38,Old!$B$2:$N$96,O$1,FALSE)),0,VLOOKUP($B38,Old!$B$2:$N$96,O$1,FALSE))+IF(ISERROR(VLOOKUP($B38,New!$B$2:$N$94,O$1,FALSE)),0,VLOOKUP($B38,New!$B$2:$N$94,O$1,FALSE))</f>
        <v>0</v>
      </c>
      <c r="P38" s="71">
        <f>IF(ISERROR(VLOOKUP($B38,Old!$B$2:$N$96,P$1,FALSE)),0,VLOOKUP($B38,Old!$B$2:$N$96,P$1,FALSE))+IF(ISERROR(VLOOKUP($B38,New!$B$2:$N$94,P$1,FALSE)),0,VLOOKUP($B38,New!$B$2:$N$94,P$1,FALSE))</f>
        <v>0</v>
      </c>
      <c r="Q38" s="71">
        <f>IF(ISERROR(VLOOKUP($B38,Old!$B$2:$N$96,Q$1,FALSE)),0,VLOOKUP($B38,Old!$B$2:$N$96,Q$1,FALSE))+IF(ISERROR(VLOOKUP($B38,New!$B$2:$N$94,Q$1,FALSE)),0,VLOOKUP($B38,New!$B$2:$N$94,Q$1,FALSE))</f>
        <v>6</v>
      </c>
      <c r="R38" s="72">
        <f t="shared" si="3"/>
        <v>22</v>
      </c>
      <c r="S38" s="3">
        <f t="shared" si="4"/>
        <v>20</v>
      </c>
      <c r="T38" s="3" t="s">
        <v>187</v>
      </c>
      <c r="U38" s="3" t="str">
        <f t="shared" si="5"/>
        <v>NO</v>
      </c>
      <c r="V38" s="80">
        <f>VLOOKUP($A38,Rules!$A$2:$E$18,V$1,FALSE)</f>
        <v>120</v>
      </c>
      <c r="W38" s="80">
        <f>VLOOKUP($A38,Rules!$A$2:$E$18,W$1,FALSE)</f>
        <v>12</v>
      </c>
      <c r="X38" s="80">
        <f>VLOOKUP($A38,Rules!$A$2:$E$18,X$1,FALSE)</f>
        <v>6</v>
      </c>
      <c r="Y38" s="80">
        <f>VLOOKUP($A38,Rules!$A$2:$E$18,Y$1,FALSE)</f>
        <v>30</v>
      </c>
    </row>
    <row r="39" spans="1:25" x14ac:dyDescent="0.2">
      <c r="A39" s="79">
        <v>3</v>
      </c>
      <c r="B39" s="79">
        <v>2782</v>
      </c>
      <c r="C39" s="78" t="s">
        <v>53</v>
      </c>
      <c r="D39" s="79">
        <f>VLOOKUP($B39,Points!$A$2:$P$99,16,FALSE)</f>
        <v>99</v>
      </c>
      <c r="E39" s="79">
        <f>VLOOKUP($B39,Points!$A$2:$P$99,15,FALSE)</f>
        <v>3</v>
      </c>
      <c r="F39" s="79">
        <f>VLOOKUP($B39,Points!$A$2:$P$99,14,FALSE)</f>
        <v>0</v>
      </c>
      <c r="G39" s="71">
        <f>IF(ISERROR(VLOOKUP($B39,Old!$B$2:$N$96,G$1,FALSE)),0,VLOOKUP($B39,Old!$B$2:$N$96,G$1,FALSE))+IF(ISERROR(VLOOKUP($B39,New!$B$2:$N$94,G$1,FALSE)),0,VLOOKUP($B39,New!$B$2:$N$94,G$1,FALSE))</f>
        <v>1</v>
      </c>
      <c r="H39" s="71">
        <f>IF(ISERROR(VLOOKUP($B39,Old!$B$2:$N$96,H$1,FALSE)),0,VLOOKUP($B39,Old!$B$2:$N$96,H$1,FALSE))+IF(ISERROR(VLOOKUP($B39,New!$B$2:$N$94,H$1,FALSE)),0,VLOOKUP($B39,New!$B$2:$N$94,H$1,FALSE))</f>
        <v>3</v>
      </c>
      <c r="I39" s="71">
        <f>IF(ISERROR(VLOOKUP($B39,Old!$B$2:$N$96,I$1,FALSE)),0,VLOOKUP($B39,Old!$B$2:$N$96,I$1,FALSE))+IF(ISERROR(VLOOKUP($B39,New!$B$2:$N$94,I$1,FALSE)),0,VLOOKUP($B39,New!$B$2:$N$94,I$1,FALSE))</f>
        <v>0</v>
      </c>
      <c r="J39" s="71">
        <f>IF(ISERROR(VLOOKUP($B39,Old!$B$2:$N$96,J$1,FALSE)),0,VLOOKUP($B39,Old!$B$2:$N$96,J$1,FALSE))+IF(ISERROR(VLOOKUP($B39,New!$B$2:$N$94,J$1,FALSE)),0,VLOOKUP($B39,New!$B$2:$N$94,J$1,FALSE))</f>
        <v>1</v>
      </c>
      <c r="K39" s="71">
        <f>IF(ISERROR(VLOOKUP($B39,Old!$B$2:$N$96,K$1,FALSE)),0,VLOOKUP($B39,Old!$B$2:$N$96,K$1,FALSE))+IF(ISERROR(VLOOKUP($B39,New!$B$2:$N$94,K$1,FALSE)),0,VLOOKUP($B39,New!$B$2:$N$94,K$1,FALSE))</f>
        <v>0</v>
      </c>
      <c r="L39" s="71">
        <f>IF(ISERROR(VLOOKUP($B39,Old!$B$2:$N$96,L$1,FALSE)),0,VLOOKUP($B39,Old!$B$2:$N$96,L$1,FALSE))+IF(ISERROR(VLOOKUP($B39,New!$B$2:$N$94,L$1,FALSE)),0,VLOOKUP($B39,New!$B$2:$N$94,L$1,FALSE))</f>
        <v>3</v>
      </c>
      <c r="M39" s="71">
        <f>IF(ISERROR(VLOOKUP($B39,Old!$B$2:$N$96,M$1,FALSE)),0,VLOOKUP($B39,Old!$B$2:$N$96,M$1,FALSE))+IF(ISERROR(VLOOKUP($B39,New!$B$2:$N$94,M$1,FALSE)),0,VLOOKUP($B39,New!$B$2:$N$94,M$1,FALSE))</f>
        <v>5</v>
      </c>
      <c r="N39" s="71">
        <f>IF(ISERROR(VLOOKUP($B39,Old!$B$2:$N$96,N$1,FALSE)),0,VLOOKUP($B39,Old!$B$2:$N$96,N$1,FALSE))+IF(ISERROR(VLOOKUP($B39,New!$B$2:$N$94,N$1,FALSE)),0,VLOOKUP($B39,New!$B$2:$N$94,N$1,FALSE))</f>
        <v>3</v>
      </c>
      <c r="O39" s="71">
        <f>IF(ISERROR(VLOOKUP($B39,Old!$B$2:$N$96,O$1,FALSE)),0,VLOOKUP($B39,Old!$B$2:$N$96,O$1,FALSE))+IF(ISERROR(VLOOKUP($B39,New!$B$2:$N$94,O$1,FALSE)),0,VLOOKUP($B39,New!$B$2:$N$94,O$1,FALSE))</f>
        <v>0</v>
      </c>
      <c r="P39" s="71">
        <f>IF(ISERROR(VLOOKUP($B39,Old!$B$2:$N$96,P$1,FALSE)),0,VLOOKUP($B39,Old!$B$2:$N$96,P$1,FALSE))+IF(ISERROR(VLOOKUP($B39,New!$B$2:$N$94,P$1,FALSE)),0,VLOOKUP($B39,New!$B$2:$N$94,P$1,FALSE))</f>
        <v>0</v>
      </c>
      <c r="Q39" s="71">
        <f>IF(ISERROR(VLOOKUP($B39,Old!$B$2:$N$96,Q$1,FALSE)),0,VLOOKUP($B39,Old!$B$2:$N$96,Q$1,FALSE))+IF(ISERROR(VLOOKUP($B39,New!$B$2:$N$94,Q$1,FALSE)),0,VLOOKUP($B39,New!$B$2:$N$94,Q$1,FALSE))</f>
        <v>4</v>
      </c>
      <c r="R39" s="73">
        <f t="shared" si="3"/>
        <v>20</v>
      </c>
      <c r="S39" s="3">
        <f t="shared" si="4"/>
        <v>20</v>
      </c>
      <c r="T39" s="3" t="s">
        <v>187</v>
      </c>
      <c r="U39" s="3" t="str">
        <f t="shared" si="5"/>
        <v>NO</v>
      </c>
      <c r="V39" s="80">
        <f>VLOOKUP($A39,Rules!$A$2:$E$18,V$1,FALSE)</f>
        <v>120</v>
      </c>
      <c r="W39" s="80">
        <f>VLOOKUP($A39,Rules!$A$2:$E$18,W$1,FALSE)</f>
        <v>12</v>
      </c>
      <c r="X39" s="80">
        <f>VLOOKUP($A39,Rules!$A$2:$E$18,X$1,FALSE)</f>
        <v>6</v>
      </c>
      <c r="Y39" s="80">
        <f>VLOOKUP($A39,Rules!$A$2:$E$18,Y$1,FALSE)</f>
        <v>30</v>
      </c>
    </row>
    <row r="40" spans="1:25" x14ac:dyDescent="0.2">
      <c r="A40" s="79">
        <v>3</v>
      </c>
      <c r="B40" s="79">
        <v>4241</v>
      </c>
      <c r="C40" s="78" t="s">
        <v>55</v>
      </c>
      <c r="D40" s="79">
        <f>VLOOKUP($B40,Points!$A$2:$P$99,16,FALSE)</f>
        <v>85</v>
      </c>
      <c r="E40" s="79">
        <f>VLOOKUP($B40,Points!$A$2:$P$99,15,FALSE)</f>
        <v>2</v>
      </c>
      <c r="F40" s="79">
        <f>VLOOKUP($B40,Points!$A$2:$P$99,14,FALSE)</f>
        <v>0</v>
      </c>
      <c r="G40" s="71">
        <f>IF(ISERROR(VLOOKUP($B40,Old!$B$2:$N$96,G$1,FALSE)),0,VLOOKUP($B40,Old!$B$2:$N$96,G$1,FALSE))+IF(ISERROR(VLOOKUP($B40,New!$B$2:$N$94,G$1,FALSE)),0,VLOOKUP($B40,New!$B$2:$N$94,G$1,FALSE))</f>
        <v>1</v>
      </c>
      <c r="H40" s="71">
        <f>IF(ISERROR(VLOOKUP($B40,Old!$B$2:$N$96,H$1,FALSE)),0,VLOOKUP($B40,Old!$B$2:$N$96,H$1,FALSE))+IF(ISERROR(VLOOKUP($B40,New!$B$2:$N$94,H$1,FALSE)),0,VLOOKUP($B40,New!$B$2:$N$94,H$1,FALSE))</f>
        <v>0</v>
      </c>
      <c r="I40" s="71">
        <f>IF(ISERROR(VLOOKUP($B40,Old!$B$2:$N$96,I$1,FALSE)),0,VLOOKUP($B40,Old!$B$2:$N$96,I$1,FALSE))+IF(ISERROR(VLOOKUP($B40,New!$B$2:$N$94,I$1,FALSE)),0,VLOOKUP($B40,New!$B$2:$N$94,I$1,FALSE))</f>
        <v>0</v>
      </c>
      <c r="J40" s="71">
        <f>IF(ISERROR(VLOOKUP($B40,Old!$B$2:$N$96,J$1,FALSE)),0,VLOOKUP($B40,Old!$B$2:$N$96,J$1,FALSE))+IF(ISERROR(VLOOKUP($B40,New!$B$2:$N$94,J$1,FALSE)),0,VLOOKUP($B40,New!$B$2:$N$94,J$1,FALSE))</f>
        <v>0</v>
      </c>
      <c r="K40" s="71">
        <f>IF(ISERROR(VLOOKUP($B40,Old!$B$2:$N$96,K$1,FALSE)),0,VLOOKUP($B40,Old!$B$2:$N$96,K$1,FALSE))+IF(ISERROR(VLOOKUP($B40,New!$B$2:$N$94,K$1,FALSE)),0,VLOOKUP($B40,New!$B$2:$N$94,K$1,FALSE))</f>
        <v>3</v>
      </c>
      <c r="L40" s="71">
        <f>IF(ISERROR(VLOOKUP($B40,Old!$B$2:$N$96,L$1,FALSE)),0,VLOOKUP($B40,Old!$B$2:$N$96,L$1,FALSE))+IF(ISERROR(VLOOKUP($B40,New!$B$2:$N$94,L$1,FALSE)),0,VLOOKUP($B40,New!$B$2:$N$94,L$1,FALSE))</f>
        <v>2</v>
      </c>
      <c r="M40" s="71">
        <f>IF(ISERROR(VLOOKUP($B40,Old!$B$2:$N$96,M$1,FALSE)),0,VLOOKUP($B40,Old!$B$2:$N$96,M$1,FALSE))+IF(ISERROR(VLOOKUP($B40,New!$B$2:$N$94,M$1,FALSE)),0,VLOOKUP($B40,New!$B$2:$N$94,M$1,FALSE))</f>
        <v>5</v>
      </c>
      <c r="N40" s="71">
        <f>IF(ISERROR(VLOOKUP($B40,Old!$B$2:$N$96,N$1,FALSE)),0,VLOOKUP($B40,Old!$B$2:$N$96,N$1,FALSE))+IF(ISERROR(VLOOKUP($B40,New!$B$2:$N$94,N$1,FALSE)),0,VLOOKUP($B40,New!$B$2:$N$94,N$1,FALSE))</f>
        <v>1</v>
      </c>
      <c r="O40" s="71">
        <f>IF(ISERROR(VLOOKUP($B40,Old!$B$2:$N$96,O$1,FALSE)),0,VLOOKUP($B40,Old!$B$2:$N$96,O$1,FALSE))+IF(ISERROR(VLOOKUP($B40,New!$B$2:$N$94,O$1,FALSE)),0,VLOOKUP($B40,New!$B$2:$N$94,O$1,FALSE))</f>
        <v>3</v>
      </c>
      <c r="P40" s="71">
        <f>IF(ISERROR(VLOOKUP($B40,Old!$B$2:$N$96,P$1,FALSE)),0,VLOOKUP($B40,Old!$B$2:$N$96,P$1,FALSE))+IF(ISERROR(VLOOKUP($B40,New!$B$2:$N$94,P$1,FALSE)),0,VLOOKUP($B40,New!$B$2:$N$94,P$1,FALSE))</f>
        <v>0</v>
      </c>
      <c r="Q40" s="71">
        <f>IF(ISERROR(VLOOKUP($B40,Old!$B$2:$N$96,Q$1,FALSE)),0,VLOOKUP($B40,Old!$B$2:$N$96,Q$1,FALSE))+IF(ISERROR(VLOOKUP($B40,New!$B$2:$N$94,Q$1,FALSE)),0,VLOOKUP($B40,New!$B$2:$N$94,Q$1,FALSE))</f>
        <v>4</v>
      </c>
      <c r="R40" s="73">
        <f t="shared" si="3"/>
        <v>19</v>
      </c>
      <c r="S40" s="3">
        <f t="shared" si="4"/>
        <v>19</v>
      </c>
      <c r="T40" s="3" t="s">
        <v>187</v>
      </c>
      <c r="U40" s="3" t="str">
        <f t="shared" si="5"/>
        <v>NO</v>
      </c>
      <c r="V40" s="80">
        <f>VLOOKUP($A40,Rules!$A$2:$E$18,V$1,FALSE)</f>
        <v>120</v>
      </c>
      <c r="W40" s="80">
        <f>VLOOKUP($A40,Rules!$A$2:$E$18,W$1,FALSE)</f>
        <v>12</v>
      </c>
      <c r="X40" s="80">
        <f>VLOOKUP($A40,Rules!$A$2:$E$18,X$1,FALSE)</f>
        <v>6</v>
      </c>
      <c r="Y40" s="80">
        <f>VLOOKUP($A40,Rules!$A$2:$E$18,Y$1,FALSE)</f>
        <v>30</v>
      </c>
    </row>
    <row r="41" spans="1:25" x14ac:dyDescent="0.2">
      <c r="A41" s="79">
        <v>3</v>
      </c>
      <c r="B41" s="79">
        <v>2812</v>
      </c>
      <c r="C41" s="78" t="s">
        <v>56</v>
      </c>
      <c r="D41" s="79">
        <f>VLOOKUP($B41,Points!$A$2:$P$99,16,FALSE)</f>
        <v>124</v>
      </c>
      <c r="E41" s="79">
        <f>VLOOKUP($B41,Points!$A$2:$P$99,15,FALSE)</f>
        <v>4</v>
      </c>
      <c r="F41" s="79">
        <f>VLOOKUP($B41,Points!$A$2:$P$99,14,FALSE)</f>
        <v>0</v>
      </c>
      <c r="G41" s="71">
        <f>IF(ISERROR(VLOOKUP($B41,Old!$B$2:$N$96,G$1,FALSE)),0,VLOOKUP($B41,Old!$B$2:$N$96,G$1,FALSE))+IF(ISERROR(VLOOKUP($B41,New!$B$2:$N$94,G$1,FALSE)),0,VLOOKUP($B41,New!$B$2:$N$94,G$1,FALSE))</f>
        <v>1</v>
      </c>
      <c r="H41" s="71">
        <f>IF(ISERROR(VLOOKUP($B41,Old!$B$2:$N$96,H$1,FALSE)),0,VLOOKUP($B41,Old!$B$2:$N$96,H$1,FALSE))+IF(ISERROR(VLOOKUP($B41,New!$B$2:$N$94,H$1,FALSE)),0,VLOOKUP($B41,New!$B$2:$N$94,H$1,FALSE))</f>
        <v>1</v>
      </c>
      <c r="I41" s="71">
        <f>IF(ISERROR(VLOOKUP($B41,Old!$B$2:$N$96,I$1,FALSE)),0,VLOOKUP($B41,Old!$B$2:$N$96,I$1,FALSE))+IF(ISERROR(VLOOKUP($B41,New!$B$2:$N$94,I$1,FALSE)),0,VLOOKUP($B41,New!$B$2:$N$94,I$1,FALSE))</f>
        <v>0</v>
      </c>
      <c r="J41" s="71">
        <f>IF(ISERROR(VLOOKUP($B41,Old!$B$2:$N$96,J$1,FALSE)),0,VLOOKUP($B41,Old!$B$2:$N$96,J$1,FALSE))+IF(ISERROR(VLOOKUP($B41,New!$B$2:$N$94,J$1,FALSE)),0,VLOOKUP($B41,New!$B$2:$N$94,J$1,FALSE))</f>
        <v>0</v>
      </c>
      <c r="K41" s="71">
        <f>IF(ISERROR(VLOOKUP($B41,Old!$B$2:$N$96,K$1,FALSE)),0,VLOOKUP($B41,Old!$B$2:$N$96,K$1,FALSE))+IF(ISERROR(VLOOKUP($B41,New!$B$2:$N$94,K$1,FALSE)),0,VLOOKUP($B41,New!$B$2:$N$94,K$1,FALSE))</f>
        <v>3</v>
      </c>
      <c r="L41" s="71">
        <f>IF(ISERROR(VLOOKUP($B41,Old!$B$2:$N$96,L$1,FALSE)),0,VLOOKUP($B41,Old!$B$2:$N$96,L$1,FALSE))+IF(ISERROR(VLOOKUP($B41,New!$B$2:$N$94,L$1,FALSE)),0,VLOOKUP($B41,New!$B$2:$N$94,L$1,FALSE))</f>
        <v>0</v>
      </c>
      <c r="M41" s="71">
        <f>IF(ISERROR(VLOOKUP($B41,Old!$B$2:$N$96,M$1,FALSE)),0,VLOOKUP($B41,Old!$B$2:$N$96,M$1,FALSE))+IF(ISERROR(VLOOKUP($B41,New!$B$2:$N$94,M$1,FALSE)),0,VLOOKUP($B41,New!$B$2:$N$94,M$1,FALSE))</f>
        <v>1</v>
      </c>
      <c r="N41" s="71">
        <f>IF(ISERROR(VLOOKUP($B41,Old!$B$2:$N$96,N$1,FALSE)),0,VLOOKUP($B41,Old!$B$2:$N$96,N$1,FALSE))+IF(ISERROR(VLOOKUP($B41,New!$B$2:$N$94,N$1,FALSE)),0,VLOOKUP($B41,New!$B$2:$N$94,N$1,FALSE))</f>
        <v>1</v>
      </c>
      <c r="O41" s="71">
        <f>IF(ISERROR(VLOOKUP($B41,Old!$B$2:$N$96,O$1,FALSE)),0,VLOOKUP($B41,Old!$B$2:$N$96,O$1,FALSE))+IF(ISERROR(VLOOKUP($B41,New!$B$2:$N$94,O$1,FALSE)),0,VLOOKUP($B41,New!$B$2:$N$94,O$1,FALSE))</f>
        <v>4</v>
      </c>
      <c r="P41" s="71">
        <f>IF(ISERROR(VLOOKUP($B41,Old!$B$2:$N$96,P$1,FALSE)),0,VLOOKUP($B41,Old!$B$2:$N$96,P$1,FALSE))+IF(ISERROR(VLOOKUP($B41,New!$B$2:$N$94,P$1,FALSE)),0,VLOOKUP($B41,New!$B$2:$N$94,P$1,FALSE))</f>
        <v>3</v>
      </c>
      <c r="Q41" s="71">
        <f>IF(ISERROR(VLOOKUP($B41,Old!$B$2:$N$96,Q$1,FALSE)),0,VLOOKUP($B41,Old!$B$2:$N$96,Q$1,FALSE))+IF(ISERROR(VLOOKUP($B41,New!$B$2:$N$94,Q$1,FALSE)),0,VLOOKUP($B41,New!$B$2:$N$94,Q$1,FALSE))</f>
        <v>2</v>
      </c>
      <c r="R41" s="73">
        <f t="shared" si="3"/>
        <v>16</v>
      </c>
      <c r="S41" s="3">
        <f t="shared" si="4"/>
        <v>16</v>
      </c>
      <c r="T41" s="3" t="s">
        <v>187</v>
      </c>
      <c r="U41" s="3" t="str">
        <f t="shared" si="5"/>
        <v>NO</v>
      </c>
      <c r="V41" s="80">
        <f>VLOOKUP($A41,Rules!$A$2:$E$18,V$1,FALSE)</f>
        <v>120</v>
      </c>
      <c r="W41" s="80">
        <f>VLOOKUP($A41,Rules!$A$2:$E$18,W$1,FALSE)</f>
        <v>12</v>
      </c>
      <c r="X41" s="80">
        <f>VLOOKUP($A41,Rules!$A$2:$E$18,X$1,FALSE)</f>
        <v>6</v>
      </c>
      <c r="Y41" s="80">
        <f>VLOOKUP($A41,Rules!$A$2:$E$18,Y$1,FALSE)</f>
        <v>30</v>
      </c>
    </row>
    <row r="42" spans="1:25" x14ac:dyDescent="0.2">
      <c r="A42" s="79">
        <v>4</v>
      </c>
      <c r="B42" s="79">
        <v>3923</v>
      </c>
      <c r="C42" s="78" t="s">
        <v>41</v>
      </c>
      <c r="D42" s="79">
        <f>VLOOKUP($B42,Points!$A$2:$P$99,16,FALSE)</f>
        <v>121</v>
      </c>
      <c r="E42" s="79">
        <f>VLOOKUP($B42,Points!$A$2:$P$99,15,FALSE)</f>
        <v>41</v>
      </c>
      <c r="F42" s="79">
        <f>VLOOKUP($B42,Points!$A$2:$P$99,14,FALSE)</f>
        <v>0</v>
      </c>
      <c r="G42" s="71">
        <f>IF(ISERROR(VLOOKUP($B42,Old!$B$2:$N$96,G$1,FALSE)),0,VLOOKUP($B42,Old!$B$2:$N$96,G$1,FALSE))+IF(ISERROR(VLOOKUP($B42,New!$B$2:$N$94,G$1,FALSE)),0,VLOOKUP($B42,New!$B$2:$N$94,G$1,FALSE))</f>
        <v>1</v>
      </c>
      <c r="H42" s="71">
        <f>IF(ISERROR(VLOOKUP($B42,Old!$B$2:$N$96,H$1,FALSE)),0,VLOOKUP($B42,Old!$B$2:$N$96,H$1,FALSE))+IF(ISERROR(VLOOKUP($B42,New!$B$2:$N$94,H$1,FALSE)),0,VLOOKUP($B42,New!$B$2:$N$94,H$1,FALSE))</f>
        <v>1</v>
      </c>
      <c r="I42" s="71">
        <f>IF(ISERROR(VLOOKUP($B42,Old!$B$2:$N$96,I$1,FALSE)),0,VLOOKUP($B42,Old!$B$2:$N$96,I$1,FALSE))+IF(ISERROR(VLOOKUP($B42,New!$B$2:$N$94,I$1,FALSE)),0,VLOOKUP($B42,New!$B$2:$N$94,I$1,FALSE))</f>
        <v>0</v>
      </c>
      <c r="J42" s="71">
        <f>IF(ISERROR(VLOOKUP($B42,Old!$B$2:$N$96,J$1,FALSE)),0,VLOOKUP($B42,Old!$B$2:$N$96,J$1,FALSE))+IF(ISERROR(VLOOKUP($B42,New!$B$2:$N$94,J$1,FALSE)),0,VLOOKUP($B42,New!$B$2:$N$94,J$1,FALSE))</f>
        <v>0</v>
      </c>
      <c r="K42" s="71">
        <f>IF(ISERROR(VLOOKUP($B42,Old!$B$2:$N$96,K$1,FALSE)),0,VLOOKUP($B42,Old!$B$2:$N$96,K$1,FALSE))+IF(ISERROR(VLOOKUP($B42,New!$B$2:$N$94,K$1,FALSE)),0,VLOOKUP($B42,New!$B$2:$N$94,K$1,FALSE))</f>
        <v>0</v>
      </c>
      <c r="L42" s="71">
        <f>IF(ISERROR(VLOOKUP($B42,Old!$B$2:$N$96,L$1,FALSE)),0,VLOOKUP($B42,Old!$B$2:$N$96,L$1,FALSE))+IF(ISERROR(VLOOKUP($B42,New!$B$2:$N$94,L$1,FALSE)),0,VLOOKUP($B42,New!$B$2:$N$94,L$1,FALSE))</f>
        <v>1</v>
      </c>
      <c r="M42" s="71">
        <f>IF(ISERROR(VLOOKUP($B42,Old!$B$2:$N$96,M$1,FALSE)),0,VLOOKUP($B42,Old!$B$2:$N$96,M$1,FALSE))+IF(ISERROR(VLOOKUP($B42,New!$B$2:$N$94,M$1,FALSE)),0,VLOOKUP($B42,New!$B$2:$N$94,M$1,FALSE))</f>
        <v>1</v>
      </c>
      <c r="N42" s="71">
        <f>IF(ISERROR(VLOOKUP($B42,Old!$B$2:$N$96,N$1,FALSE)),0,VLOOKUP($B42,Old!$B$2:$N$96,N$1,FALSE))+IF(ISERROR(VLOOKUP($B42,New!$B$2:$N$94,N$1,FALSE)),0,VLOOKUP($B42,New!$B$2:$N$94,N$1,FALSE))</f>
        <v>0</v>
      </c>
      <c r="O42" s="71">
        <f>IF(ISERROR(VLOOKUP($B42,Old!$B$2:$N$96,O$1,FALSE)),0,VLOOKUP($B42,Old!$B$2:$N$96,O$1,FALSE))+IF(ISERROR(VLOOKUP($B42,New!$B$2:$N$94,O$1,FALSE)),0,VLOOKUP($B42,New!$B$2:$N$94,O$1,FALSE))</f>
        <v>0</v>
      </c>
      <c r="P42" s="71">
        <f>IF(ISERROR(VLOOKUP($B42,Old!$B$2:$N$96,P$1,FALSE)),0,VLOOKUP($B42,Old!$B$2:$N$96,P$1,FALSE))+IF(ISERROR(VLOOKUP($B42,New!$B$2:$N$94,P$1,FALSE)),0,VLOOKUP($B42,New!$B$2:$N$94,P$1,FALSE))</f>
        <v>0</v>
      </c>
      <c r="Q42" s="71">
        <f>IF(ISERROR(VLOOKUP($B42,Old!$B$2:$N$96,Q$1,FALSE)),0,VLOOKUP($B42,Old!$B$2:$N$96,Q$1,FALSE))+IF(ISERROR(VLOOKUP($B42,New!$B$2:$N$94,Q$1,FALSE)),0,VLOOKUP($B42,New!$B$2:$N$94,Q$1,FALSE))</f>
        <v>4</v>
      </c>
      <c r="R42" s="72">
        <f t="shared" si="3"/>
        <v>8</v>
      </c>
      <c r="S42" s="3">
        <f t="shared" si="4"/>
        <v>8</v>
      </c>
      <c r="T42" s="3" t="s">
        <v>187</v>
      </c>
      <c r="U42" s="3" t="str">
        <f t="shared" si="5"/>
        <v>NO</v>
      </c>
      <c r="V42" s="80">
        <f>VLOOKUP($A42,Rules!$A$2:$E$18,V$1,FALSE)</f>
        <v>150</v>
      </c>
      <c r="W42" s="80">
        <f>VLOOKUP($A42,Rules!$A$2:$E$18,W$1,FALSE)</f>
        <v>37</v>
      </c>
      <c r="X42" s="80">
        <f>VLOOKUP($A42,Rules!$A$2:$E$18,X$1,FALSE)</f>
        <v>40</v>
      </c>
      <c r="Y42" s="80">
        <f>VLOOKUP($A42,Rules!$A$2:$E$18,Y$1,FALSE)</f>
        <v>40</v>
      </c>
    </row>
    <row r="43" spans="1:25" x14ac:dyDescent="0.2">
      <c r="A43" s="79">
        <v>4</v>
      </c>
      <c r="B43" s="79">
        <v>3907</v>
      </c>
      <c r="C43" s="78" t="s">
        <v>43</v>
      </c>
      <c r="D43" s="79">
        <f>VLOOKUP($B43,Points!$A$2:$P$99,16,FALSE)</f>
        <v>96</v>
      </c>
      <c r="E43" s="79">
        <f>VLOOKUP($B43,Points!$A$2:$P$99,15,FALSE)</f>
        <v>28</v>
      </c>
      <c r="F43" s="79">
        <f>VLOOKUP($B43,Points!$A$2:$P$99,14,FALSE)</f>
        <v>0</v>
      </c>
      <c r="G43" s="71">
        <f>IF(ISERROR(VLOOKUP($B43,Old!$B$2:$N$96,G$1,FALSE)),0,VLOOKUP($B43,Old!$B$2:$N$96,G$1,FALSE))+IF(ISERROR(VLOOKUP($B43,New!$B$2:$N$94,G$1,FALSE)),0,VLOOKUP($B43,New!$B$2:$N$94,G$1,FALSE))</f>
        <v>0</v>
      </c>
      <c r="H43" s="71">
        <f>IF(ISERROR(VLOOKUP($B43,Old!$B$2:$N$96,H$1,FALSE)),0,VLOOKUP($B43,Old!$B$2:$N$96,H$1,FALSE))+IF(ISERROR(VLOOKUP($B43,New!$B$2:$N$94,H$1,FALSE)),0,VLOOKUP($B43,New!$B$2:$N$94,H$1,FALSE))</f>
        <v>1</v>
      </c>
      <c r="I43" s="71">
        <f>IF(ISERROR(VLOOKUP($B43,Old!$B$2:$N$96,I$1,FALSE)),0,VLOOKUP($B43,Old!$B$2:$N$96,I$1,FALSE))+IF(ISERROR(VLOOKUP($B43,New!$B$2:$N$94,I$1,FALSE)),0,VLOOKUP($B43,New!$B$2:$N$94,I$1,FALSE))</f>
        <v>0</v>
      </c>
      <c r="J43" s="71">
        <f>IF(ISERROR(VLOOKUP($B43,Old!$B$2:$N$96,J$1,FALSE)),0,VLOOKUP($B43,Old!$B$2:$N$96,J$1,FALSE))+IF(ISERROR(VLOOKUP($B43,New!$B$2:$N$94,J$1,FALSE)),0,VLOOKUP($B43,New!$B$2:$N$94,J$1,FALSE))</f>
        <v>1</v>
      </c>
      <c r="K43" s="71">
        <f>IF(ISERROR(VLOOKUP($B43,Old!$B$2:$N$96,K$1,FALSE)),0,VLOOKUP($B43,Old!$B$2:$N$96,K$1,FALSE))+IF(ISERROR(VLOOKUP($B43,New!$B$2:$N$94,K$1,FALSE)),0,VLOOKUP($B43,New!$B$2:$N$94,K$1,FALSE))</f>
        <v>0</v>
      </c>
      <c r="L43" s="71">
        <f>IF(ISERROR(VLOOKUP($B43,Old!$B$2:$N$96,L$1,FALSE)),0,VLOOKUP($B43,Old!$B$2:$N$96,L$1,FALSE))+IF(ISERROR(VLOOKUP($B43,New!$B$2:$N$94,L$1,FALSE)),0,VLOOKUP($B43,New!$B$2:$N$94,L$1,FALSE))</f>
        <v>1</v>
      </c>
      <c r="M43" s="71">
        <f>IF(ISERROR(VLOOKUP($B43,Old!$B$2:$N$96,M$1,FALSE)),0,VLOOKUP($B43,Old!$B$2:$N$96,M$1,FALSE))+IF(ISERROR(VLOOKUP($B43,New!$B$2:$N$94,M$1,FALSE)),0,VLOOKUP($B43,New!$B$2:$N$94,M$1,FALSE))</f>
        <v>1</v>
      </c>
      <c r="N43" s="71">
        <f>IF(ISERROR(VLOOKUP($B43,Old!$B$2:$N$96,N$1,FALSE)),0,VLOOKUP($B43,Old!$B$2:$N$96,N$1,FALSE))+IF(ISERROR(VLOOKUP($B43,New!$B$2:$N$94,N$1,FALSE)),0,VLOOKUP($B43,New!$B$2:$N$94,N$1,FALSE))</f>
        <v>0</v>
      </c>
      <c r="O43" s="71">
        <f>IF(ISERROR(VLOOKUP($B43,Old!$B$2:$N$96,O$1,FALSE)),0,VLOOKUP($B43,Old!$B$2:$N$96,O$1,FALSE))+IF(ISERROR(VLOOKUP($B43,New!$B$2:$N$94,O$1,FALSE)),0,VLOOKUP($B43,New!$B$2:$N$94,O$1,FALSE))</f>
        <v>0</v>
      </c>
      <c r="P43" s="71">
        <f>IF(ISERROR(VLOOKUP($B43,Old!$B$2:$N$96,P$1,FALSE)),0,VLOOKUP($B43,Old!$B$2:$N$96,P$1,FALSE))+IF(ISERROR(VLOOKUP($B43,New!$B$2:$N$94,P$1,FALSE)),0,VLOOKUP($B43,New!$B$2:$N$94,P$1,FALSE))</f>
        <v>0</v>
      </c>
      <c r="Q43" s="71">
        <f>IF(ISERROR(VLOOKUP($B43,Old!$B$2:$N$96,Q$1,FALSE)),0,VLOOKUP($B43,Old!$B$2:$N$96,Q$1,FALSE))+IF(ISERROR(VLOOKUP($B43,New!$B$2:$N$94,Q$1,FALSE)),0,VLOOKUP($B43,New!$B$2:$N$94,Q$1,FALSE))</f>
        <v>2</v>
      </c>
      <c r="R43" s="72">
        <f t="shared" si="3"/>
        <v>6</v>
      </c>
      <c r="S43" s="3">
        <f t="shared" si="4"/>
        <v>6</v>
      </c>
      <c r="T43" s="3" t="s">
        <v>187</v>
      </c>
      <c r="U43" s="3" t="str">
        <f t="shared" si="5"/>
        <v>NO</v>
      </c>
      <c r="V43" s="80">
        <f>VLOOKUP($A43,Rules!$A$2:$E$18,V$1,FALSE)</f>
        <v>150</v>
      </c>
      <c r="W43" s="80">
        <f>VLOOKUP($A43,Rules!$A$2:$E$18,W$1,FALSE)</f>
        <v>37</v>
      </c>
      <c r="X43" s="80">
        <f>VLOOKUP($A43,Rules!$A$2:$E$18,X$1,FALSE)</f>
        <v>40</v>
      </c>
      <c r="Y43" s="80">
        <f>VLOOKUP($A43,Rules!$A$2:$E$18,Y$1,FALSE)</f>
        <v>40</v>
      </c>
    </row>
    <row r="44" spans="1:25" x14ac:dyDescent="0.2">
      <c r="A44" s="1">
        <v>4</v>
      </c>
      <c r="B44" s="1">
        <v>3300</v>
      </c>
      <c r="C44" s="78" t="s">
        <v>134</v>
      </c>
      <c r="D44" s="79">
        <f>VLOOKUP($B44,Points!$A$2:$P$99,16,FALSE)</f>
        <v>37</v>
      </c>
      <c r="E44" s="79">
        <f>VLOOKUP($B44,Points!$A$2:$P$99,15,FALSE)</f>
        <v>13</v>
      </c>
      <c r="F44" s="79">
        <f>VLOOKUP($B44,Points!$A$2:$P$99,14,FALSE)</f>
        <v>0</v>
      </c>
      <c r="G44" s="71">
        <f>IF(ISERROR(VLOOKUP($B44,Old!$B$2:$N$96,G$1,FALSE)),0,VLOOKUP($B44,Old!$B$2:$N$96,G$1,FALSE))+IF(ISERROR(VLOOKUP($B44,New!$B$2:$N$94,G$1,FALSE)),0,VLOOKUP($B44,New!$B$2:$N$94,G$1,FALSE))</f>
        <v>0</v>
      </c>
      <c r="H44" s="71">
        <f>IF(ISERROR(VLOOKUP($B44,Old!$B$2:$N$96,H$1,FALSE)),0,VLOOKUP($B44,Old!$B$2:$N$96,H$1,FALSE))+IF(ISERROR(VLOOKUP($B44,New!$B$2:$N$94,H$1,FALSE)),0,VLOOKUP($B44,New!$B$2:$N$94,H$1,FALSE))</f>
        <v>1</v>
      </c>
      <c r="I44" s="71">
        <f>IF(ISERROR(VLOOKUP($B44,Old!$B$2:$N$96,I$1,FALSE)),0,VLOOKUP($B44,Old!$B$2:$N$96,I$1,FALSE))+IF(ISERROR(VLOOKUP($B44,New!$B$2:$N$94,I$1,FALSE)),0,VLOOKUP($B44,New!$B$2:$N$94,I$1,FALSE))</f>
        <v>0</v>
      </c>
      <c r="J44" s="71">
        <f>IF(ISERROR(VLOOKUP($B44,Old!$B$2:$N$96,J$1,FALSE)),0,VLOOKUP($B44,Old!$B$2:$N$96,J$1,FALSE))+IF(ISERROR(VLOOKUP($B44,New!$B$2:$N$94,J$1,FALSE)),0,VLOOKUP($B44,New!$B$2:$N$94,J$1,FALSE))</f>
        <v>0</v>
      </c>
      <c r="K44" s="71">
        <f>IF(ISERROR(VLOOKUP($B44,Old!$B$2:$N$96,K$1,FALSE)),0,VLOOKUP($B44,Old!$B$2:$N$96,K$1,FALSE))+IF(ISERROR(VLOOKUP($B44,New!$B$2:$N$94,K$1,FALSE)),0,VLOOKUP($B44,New!$B$2:$N$94,K$1,FALSE))</f>
        <v>2</v>
      </c>
      <c r="L44" s="71">
        <f>IF(ISERROR(VLOOKUP($B44,Old!$B$2:$N$96,L$1,FALSE)),0,VLOOKUP($B44,Old!$B$2:$N$96,L$1,FALSE))+IF(ISERROR(VLOOKUP($B44,New!$B$2:$N$94,L$1,FALSE)),0,VLOOKUP($B44,New!$B$2:$N$94,L$1,FALSE))</f>
        <v>1</v>
      </c>
      <c r="M44" s="71">
        <f>IF(ISERROR(VLOOKUP($B44,Old!$B$2:$N$96,M$1,FALSE)),0,VLOOKUP($B44,Old!$B$2:$N$96,M$1,FALSE))+IF(ISERROR(VLOOKUP($B44,New!$B$2:$N$94,M$1,FALSE)),0,VLOOKUP($B44,New!$B$2:$N$94,M$1,FALSE))</f>
        <v>0</v>
      </c>
      <c r="N44" s="71">
        <f>IF(ISERROR(VLOOKUP($B44,Old!$B$2:$N$96,N$1,FALSE)),0,VLOOKUP($B44,Old!$B$2:$N$96,N$1,FALSE))+IF(ISERROR(VLOOKUP($B44,New!$B$2:$N$94,N$1,FALSE)),0,VLOOKUP($B44,New!$B$2:$N$94,N$1,FALSE))</f>
        <v>0</v>
      </c>
      <c r="O44" s="71">
        <f>IF(ISERROR(VLOOKUP($B44,Old!$B$2:$N$96,O$1,FALSE)),0,VLOOKUP($B44,Old!$B$2:$N$96,O$1,FALSE))+IF(ISERROR(VLOOKUP($B44,New!$B$2:$N$94,O$1,FALSE)),0,VLOOKUP($B44,New!$B$2:$N$94,O$1,FALSE))</f>
        <v>1</v>
      </c>
      <c r="P44" s="71">
        <f>IF(ISERROR(VLOOKUP($B44,Old!$B$2:$N$96,P$1,FALSE)),0,VLOOKUP($B44,Old!$B$2:$N$96,P$1,FALSE))+IF(ISERROR(VLOOKUP($B44,New!$B$2:$N$94,P$1,FALSE)),0,VLOOKUP($B44,New!$B$2:$N$94,P$1,FALSE))</f>
        <v>0</v>
      </c>
      <c r="Q44" s="71">
        <f>IF(ISERROR(VLOOKUP($B44,Old!$B$2:$N$96,Q$1,FALSE)),0,VLOOKUP($B44,Old!$B$2:$N$96,Q$1,FALSE))+IF(ISERROR(VLOOKUP($B44,New!$B$2:$N$94,Q$1,FALSE)),0,VLOOKUP($B44,New!$B$2:$N$94,Q$1,FALSE))</f>
        <v>2</v>
      </c>
      <c r="R44" s="72">
        <f t="shared" si="3"/>
        <v>7</v>
      </c>
      <c r="S44" s="3">
        <f t="shared" si="4"/>
        <v>7</v>
      </c>
      <c r="T44" s="3" t="s">
        <v>187</v>
      </c>
      <c r="U44" s="3" t="str">
        <f t="shared" si="5"/>
        <v>NO</v>
      </c>
      <c r="V44" s="80">
        <f>VLOOKUP($A44,Rules!$A$2:$E$18,V$1,FALSE)</f>
        <v>150</v>
      </c>
      <c r="W44" s="80">
        <f>VLOOKUP($A44,Rules!$A$2:$E$18,W$1,FALSE)</f>
        <v>37</v>
      </c>
      <c r="X44" s="80">
        <f>VLOOKUP($A44,Rules!$A$2:$E$18,X$1,FALSE)</f>
        <v>40</v>
      </c>
      <c r="Y44" s="80">
        <f>VLOOKUP($A44,Rules!$A$2:$E$18,Y$1,FALSE)</f>
        <v>40</v>
      </c>
    </row>
    <row r="45" spans="1:25" x14ac:dyDescent="0.2">
      <c r="A45" s="1">
        <v>4</v>
      </c>
      <c r="B45" s="1">
        <v>1739</v>
      </c>
      <c r="C45" s="78" t="s">
        <v>63</v>
      </c>
      <c r="D45" s="79">
        <f>VLOOKUP($B45,Points!$A$2:$P$99,16,FALSE)</f>
        <v>185</v>
      </c>
      <c r="E45" s="79">
        <f>VLOOKUP($B45,Points!$A$2:$P$99,15,FALSE)</f>
        <v>14</v>
      </c>
      <c r="F45" s="79">
        <f>VLOOKUP($B45,Points!$A$2:$P$99,14,FALSE)</f>
        <v>0</v>
      </c>
      <c r="G45" s="71">
        <f>IF(ISERROR(VLOOKUP($B45,Old!$B$2:$N$96,G$1,FALSE)),0,VLOOKUP($B45,Old!$B$2:$N$96,G$1,FALSE))+IF(ISERROR(VLOOKUP($B45,New!$B$2:$N$94,G$1,FALSE)),0,VLOOKUP($B45,New!$B$2:$N$94,G$1,FALSE))</f>
        <v>9</v>
      </c>
      <c r="H45" s="71">
        <f>IF(ISERROR(VLOOKUP($B45,Old!$B$2:$N$96,H$1,FALSE)),0,VLOOKUP($B45,Old!$B$2:$N$96,H$1,FALSE))+IF(ISERROR(VLOOKUP($B45,New!$B$2:$N$94,H$1,FALSE)),0,VLOOKUP($B45,New!$B$2:$N$94,H$1,FALSE))</f>
        <v>0</v>
      </c>
      <c r="I45" s="71">
        <f>IF(ISERROR(VLOOKUP($B45,Old!$B$2:$N$96,I$1,FALSE)),0,VLOOKUP($B45,Old!$B$2:$N$96,I$1,FALSE))+IF(ISERROR(VLOOKUP($B45,New!$B$2:$N$94,I$1,FALSE)),0,VLOOKUP($B45,New!$B$2:$N$94,I$1,FALSE))</f>
        <v>0</v>
      </c>
      <c r="J45" s="71">
        <f>IF(ISERROR(VLOOKUP($B45,Old!$B$2:$N$96,J$1,FALSE)),0,VLOOKUP($B45,Old!$B$2:$N$96,J$1,FALSE))+IF(ISERROR(VLOOKUP($B45,New!$B$2:$N$94,J$1,FALSE)),0,VLOOKUP($B45,New!$B$2:$N$94,J$1,FALSE))</f>
        <v>0</v>
      </c>
      <c r="K45" s="71">
        <f>IF(ISERROR(VLOOKUP($B45,Old!$B$2:$N$96,K$1,FALSE)),0,VLOOKUP($B45,Old!$B$2:$N$96,K$1,FALSE))+IF(ISERROR(VLOOKUP($B45,New!$B$2:$N$94,K$1,FALSE)),0,VLOOKUP($B45,New!$B$2:$N$94,K$1,FALSE))</f>
        <v>1</v>
      </c>
      <c r="L45" s="71">
        <f>IF(ISERROR(VLOOKUP($B45,Old!$B$2:$N$96,L$1,FALSE)),0,VLOOKUP($B45,Old!$B$2:$N$96,L$1,FALSE))+IF(ISERROR(VLOOKUP($B45,New!$B$2:$N$94,L$1,FALSE)),0,VLOOKUP($B45,New!$B$2:$N$94,L$1,FALSE))</f>
        <v>4</v>
      </c>
      <c r="M45" s="71">
        <f>IF(ISERROR(VLOOKUP($B45,Old!$B$2:$N$96,M$1,FALSE)),0,VLOOKUP($B45,Old!$B$2:$N$96,M$1,FALSE))+IF(ISERROR(VLOOKUP($B45,New!$B$2:$N$94,M$1,FALSE)),0,VLOOKUP($B45,New!$B$2:$N$94,M$1,FALSE))</f>
        <v>2</v>
      </c>
      <c r="N45" s="71">
        <f>IF(ISERROR(VLOOKUP($B45,Old!$B$2:$N$96,N$1,FALSE)),0,VLOOKUP($B45,Old!$B$2:$N$96,N$1,FALSE))+IF(ISERROR(VLOOKUP($B45,New!$B$2:$N$94,N$1,FALSE)),0,VLOOKUP($B45,New!$B$2:$N$94,N$1,FALSE))</f>
        <v>5</v>
      </c>
      <c r="O45" s="71">
        <f>IF(ISERROR(VLOOKUP($B45,Old!$B$2:$N$96,O$1,FALSE)),0,VLOOKUP($B45,Old!$B$2:$N$96,O$1,FALSE))+IF(ISERROR(VLOOKUP($B45,New!$B$2:$N$94,O$1,FALSE)),0,VLOOKUP($B45,New!$B$2:$N$94,O$1,FALSE))</f>
        <v>6</v>
      </c>
      <c r="P45" s="71">
        <f>IF(ISERROR(VLOOKUP($B45,Old!$B$2:$N$96,P$1,FALSE)),0,VLOOKUP($B45,Old!$B$2:$N$96,P$1,FALSE))+IF(ISERROR(VLOOKUP($B45,New!$B$2:$N$94,P$1,FALSE)),0,VLOOKUP($B45,New!$B$2:$N$94,P$1,FALSE))</f>
        <v>0</v>
      </c>
      <c r="Q45" s="71">
        <f>IF(ISERROR(VLOOKUP($B45,Old!$B$2:$N$96,Q$1,FALSE)),0,VLOOKUP($B45,Old!$B$2:$N$96,Q$1,FALSE))+IF(ISERROR(VLOOKUP($B45,New!$B$2:$N$94,Q$1,FALSE)),0,VLOOKUP($B45,New!$B$2:$N$94,Q$1,FALSE))</f>
        <v>6</v>
      </c>
      <c r="R45" s="72">
        <f t="shared" si="3"/>
        <v>33</v>
      </c>
      <c r="S45" s="3">
        <f t="shared" si="4"/>
        <v>33</v>
      </c>
      <c r="T45" s="3" t="s">
        <v>187</v>
      </c>
      <c r="U45" s="3" t="str">
        <f t="shared" si="5"/>
        <v>NO</v>
      </c>
      <c r="V45" s="80">
        <f>VLOOKUP($A45,Rules!$A$2:$E$18,V$1,FALSE)</f>
        <v>150</v>
      </c>
      <c r="W45" s="80">
        <f>VLOOKUP($A45,Rules!$A$2:$E$18,W$1,FALSE)</f>
        <v>37</v>
      </c>
      <c r="X45" s="80">
        <f>VLOOKUP($A45,Rules!$A$2:$E$18,X$1,FALSE)</f>
        <v>40</v>
      </c>
      <c r="Y45" s="80">
        <f>VLOOKUP($A45,Rules!$A$2:$E$18,Y$1,FALSE)</f>
        <v>40</v>
      </c>
    </row>
    <row r="46" spans="1:25" x14ac:dyDescent="0.2">
      <c r="A46" s="79">
        <v>4</v>
      </c>
      <c r="B46" s="79">
        <v>4449</v>
      </c>
      <c r="C46" s="78" t="s">
        <v>178</v>
      </c>
      <c r="D46" s="79">
        <f>VLOOKUP($B46,Points!$A$2:$P$99,16,FALSE)</f>
        <v>88</v>
      </c>
      <c r="E46" s="79">
        <f>VLOOKUP($B46,Points!$A$2:$P$99,15,FALSE)</f>
        <v>22</v>
      </c>
      <c r="F46" s="79">
        <f>VLOOKUP($B46,Points!$A$2:$P$99,14,FALSE)</f>
        <v>0</v>
      </c>
      <c r="G46" s="71">
        <f>IF(ISERROR(VLOOKUP($B46,Old!$B$2:$N$96,G$1,FALSE)),0,VLOOKUP($B46,Old!$B$2:$N$96,G$1,FALSE))+IF(ISERROR(VLOOKUP($B46,New!$B$2:$N$94,G$1,FALSE)),0,VLOOKUP($B46,New!$B$2:$N$94,G$1,FALSE))</f>
        <v>0</v>
      </c>
      <c r="H46" s="71">
        <f>IF(ISERROR(VLOOKUP($B46,Old!$B$2:$N$96,H$1,FALSE)),0,VLOOKUP($B46,Old!$B$2:$N$96,H$1,FALSE))+IF(ISERROR(VLOOKUP($B46,New!$B$2:$N$94,H$1,FALSE)),0,VLOOKUP($B46,New!$B$2:$N$94,H$1,FALSE))</f>
        <v>1</v>
      </c>
      <c r="I46" s="71">
        <f>IF(ISERROR(VLOOKUP($B46,Old!$B$2:$N$96,I$1,FALSE)),0,VLOOKUP($B46,Old!$B$2:$N$96,I$1,FALSE))+IF(ISERROR(VLOOKUP($B46,New!$B$2:$N$94,I$1,FALSE)),0,VLOOKUP($B46,New!$B$2:$N$94,I$1,FALSE))</f>
        <v>0</v>
      </c>
      <c r="J46" s="71">
        <f>IF(ISERROR(VLOOKUP($B46,Old!$B$2:$N$96,J$1,FALSE)),0,VLOOKUP($B46,Old!$B$2:$N$96,J$1,FALSE))+IF(ISERROR(VLOOKUP($B46,New!$B$2:$N$94,J$1,FALSE)),0,VLOOKUP($B46,New!$B$2:$N$94,J$1,FALSE))</f>
        <v>0</v>
      </c>
      <c r="K46" s="71">
        <f>IF(ISERROR(VLOOKUP($B46,Old!$B$2:$N$96,K$1,FALSE)),0,VLOOKUP($B46,Old!$B$2:$N$96,K$1,FALSE))+IF(ISERROR(VLOOKUP($B46,New!$B$2:$N$94,K$1,FALSE)),0,VLOOKUP($B46,New!$B$2:$N$94,K$1,FALSE))</f>
        <v>6</v>
      </c>
      <c r="L46" s="71">
        <f>IF(ISERROR(VLOOKUP($B46,Old!$B$2:$N$96,L$1,FALSE)),0,VLOOKUP($B46,Old!$B$2:$N$96,L$1,FALSE))+IF(ISERROR(VLOOKUP($B46,New!$B$2:$N$94,L$1,FALSE)),0,VLOOKUP($B46,New!$B$2:$N$94,L$1,FALSE))</f>
        <v>2</v>
      </c>
      <c r="M46" s="71">
        <f>IF(ISERROR(VLOOKUP($B46,Old!$B$2:$N$96,M$1,FALSE)),0,VLOOKUP($B46,Old!$B$2:$N$96,M$1,FALSE))+IF(ISERROR(VLOOKUP($B46,New!$B$2:$N$94,M$1,FALSE)),0,VLOOKUP($B46,New!$B$2:$N$94,M$1,FALSE))</f>
        <v>0</v>
      </c>
      <c r="N46" s="71">
        <f>IF(ISERROR(VLOOKUP($B46,Old!$B$2:$N$96,N$1,FALSE)),0,VLOOKUP($B46,Old!$B$2:$N$96,N$1,FALSE))+IF(ISERROR(VLOOKUP($B46,New!$B$2:$N$94,N$1,FALSE)),0,VLOOKUP($B46,New!$B$2:$N$94,N$1,FALSE))</f>
        <v>0</v>
      </c>
      <c r="O46" s="71">
        <f>IF(ISERROR(VLOOKUP($B46,Old!$B$2:$N$96,O$1,FALSE)),0,VLOOKUP($B46,Old!$B$2:$N$96,O$1,FALSE))+IF(ISERROR(VLOOKUP($B46,New!$B$2:$N$94,O$1,FALSE)),0,VLOOKUP($B46,New!$B$2:$N$94,O$1,FALSE))</f>
        <v>0</v>
      </c>
      <c r="P46" s="71">
        <f>IF(ISERROR(VLOOKUP($B46,Old!$B$2:$N$96,P$1,FALSE)),0,VLOOKUP($B46,Old!$B$2:$N$96,P$1,FALSE))+IF(ISERROR(VLOOKUP($B46,New!$B$2:$N$94,P$1,FALSE)),0,VLOOKUP($B46,New!$B$2:$N$94,P$1,FALSE))</f>
        <v>0</v>
      </c>
      <c r="Q46" s="71">
        <f>IF(ISERROR(VLOOKUP($B46,Old!$B$2:$N$96,Q$1,FALSE)),0,VLOOKUP($B46,Old!$B$2:$N$96,Q$1,FALSE))+IF(ISERROR(VLOOKUP($B46,New!$B$2:$N$94,Q$1,FALSE)),0,VLOOKUP($B46,New!$B$2:$N$94,Q$1,FALSE))</f>
        <v>1</v>
      </c>
      <c r="R46" s="72">
        <f t="shared" si="3"/>
        <v>10</v>
      </c>
      <c r="S46" s="3">
        <f t="shared" si="4"/>
        <v>10</v>
      </c>
      <c r="T46" s="3" t="s">
        <v>187</v>
      </c>
      <c r="U46" s="3" t="str">
        <f t="shared" si="5"/>
        <v>NO</v>
      </c>
      <c r="V46" s="80">
        <f>VLOOKUP($A46,Rules!$A$2:$E$18,V$1,FALSE)</f>
        <v>150</v>
      </c>
      <c r="W46" s="80">
        <f>VLOOKUP($A46,Rules!$A$2:$E$18,W$1,FALSE)</f>
        <v>37</v>
      </c>
      <c r="X46" s="80">
        <f>VLOOKUP($A46,Rules!$A$2:$E$18,X$1,FALSE)</f>
        <v>40</v>
      </c>
      <c r="Y46" s="80">
        <f>VLOOKUP($A46,Rules!$A$2:$E$18,Y$1,FALSE)</f>
        <v>40</v>
      </c>
    </row>
    <row r="47" spans="1:25" x14ac:dyDescent="0.2">
      <c r="A47" s="79">
        <v>4</v>
      </c>
      <c r="B47" s="79">
        <v>4460</v>
      </c>
      <c r="C47" s="78" t="s">
        <v>179</v>
      </c>
      <c r="D47" s="79">
        <f>VLOOKUP($B47,Points!$A$2:$P$99,16,FALSE)</f>
        <v>119</v>
      </c>
      <c r="E47" s="79">
        <f>VLOOKUP($B47,Points!$A$2:$P$99,15,FALSE)</f>
        <v>16</v>
      </c>
      <c r="F47" s="79">
        <f>VLOOKUP($B47,Points!$A$2:$P$99,14,FALSE)</f>
        <v>0</v>
      </c>
      <c r="G47" s="71">
        <f>IF(ISERROR(VLOOKUP($B47,Old!$B$2:$N$96,G$1,FALSE)),0,VLOOKUP($B47,Old!$B$2:$N$96,G$1,FALSE))+IF(ISERROR(VLOOKUP($B47,New!$B$2:$N$94,G$1,FALSE)),0,VLOOKUP($B47,New!$B$2:$N$94,G$1,FALSE))</f>
        <v>0</v>
      </c>
      <c r="H47" s="71">
        <f>IF(ISERROR(VLOOKUP($B47,Old!$B$2:$N$96,H$1,FALSE)),0,VLOOKUP($B47,Old!$B$2:$N$96,H$1,FALSE))+IF(ISERROR(VLOOKUP($B47,New!$B$2:$N$94,H$1,FALSE)),0,VLOOKUP($B47,New!$B$2:$N$94,H$1,FALSE))</f>
        <v>5</v>
      </c>
      <c r="I47" s="71">
        <f>IF(ISERROR(VLOOKUP($B47,Old!$B$2:$N$96,I$1,FALSE)),0,VLOOKUP($B47,Old!$B$2:$N$96,I$1,FALSE))+IF(ISERROR(VLOOKUP($B47,New!$B$2:$N$94,I$1,FALSE)),0,VLOOKUP($B47,New!$B$2:$N$94,I$1,FALSE))</f>
        <v>1</v>
      </c>
      <c r="J47" s="71">
        <f>IF(ISERROR(VLOOKUP($B47,Old!$B$2:$N$96,J$1,FALSE)),0,VLOOKUP($B47,Old!$B$2:$N$96,J$1,FALSE))+IF(ISERROR(VLOOKUP($B47,New!$B$2:$N$94,J$1,FALSE)),0,VLOOKUP($B47,New!$B$2:$N$94,J$1,FALSE))</f>
        <v>0</v>
      </c>
      <c r="K47" s="71">
        <f>IF(ISERROR(VLOOKUP($B47,Old!$B$2:$N$96,K$1,FALSE)),0,VLOOKUP($B47,Old!$B$2:$N$96,K$1,FALSE))+IF(ISERROR(VLOOKUP($B47,New!$B$2:$N$94,K$1,FALSE)),0,VLOOKUP($B47,New!$B$2:$N$94,K$1,FALSE))</f>
        <v>6</v>
      </c>
      <c r="L47" s="71">
        <f>IF(ISERROR(VLOOKUP($B47,Old!$B$2:$N$96,L$1,FALSE)),0,VLOOKUP($B47,Old!$B$2:$N$96,L$1,FALSE))+IF(ISERROR(VLOOKUP($B47,New!$B$2:$N$94,L$1,FALSE)),0,VLOOKUP($B47,New!$B$2:$N$94,L$1,FALSE))</f>
        <v>1</v>
      </c>
      <c r="M47" s="71">
        <f>IF(ISERROR(VLOOKUP($B47,Old!$B$2:$N$96,M$1,FALSE)),0,VLOOKUP($B47,Old!$B$2:$N$96,M$1,FALSE))+IF(ISERROR(VLOOKUP($B47,New!$B$2:$N$94,M$1,FALSE)),0,VLOOKUP($B47,New!$B$2:$N$94,M$1,FALSE))</f>
        <v>1</v>
      </c>
      <c r="N47" s="71">
        <f>IF(ISERROR(VLOOKUP($B47,Old!$B$2:$N$96,N$1,FALSE)),0,VLOOKUP($B47,Old!$B$2:$N$96,N$1,FALSE))+IF(ISERROR(VLOOKUP($B47,New!$B$2:$N$94,N$1,FALSE)),0,VLOOKUP($B47,New!$B$2:$N$94,N$1,FALSE))</f>
        <v>4</v>
      </c>
      <c r="O47" s="71">
        <f>IF(ISERROR(VLOOKUP($B47,Old!$B$2:$N$96,O$1,FALSE)),0,VLOOKUP($B47,Old!$B$2:$N$96,O$1,FALSE))+IF(ISERROR(VLOOKUP($B47,New!$B$2:$N$94,O$1,FALSE)),0,VLOOKUP($B47,New!$B$2:$N$94,O$1,FALSE))</f>
        <v>0</v>
      </c>
      <c r="P47" s="71">
        <f>IF(ISERROR(VLOOKUP($B47,Old!$B$2:$N$96,P$1,FALSE)),0,VLOOKUP($B47,Old!$B$2:$N$96,P$1,FALSE))+IF(ISERROR(VLOOKUP($B47,New!$B$2:$N$94,P$1,FALSE)),0,VLOOKUP($B47,New!$B$2:$N$94,P$1,FALSE))</f>
        <v>0</v>
      </c>
      <c r="Q47" s="71">
        <f>IF(ISERROR(VLOOKUP($B47,Old!$B$2:$N$96,Q$1,FALSE)),0,VLOOKUP($B47,Old!$B$2:$N$96,Q$1,FALSE))+IF(ISERROR(VLOOKUP($B47,New!$B$2:$N$94,Q$1,FALSE)),0,VLOOKUP($B47,New!$B$2:$N$94,Q$1,FALSE))</f>
        <v>5</v>
      </c>
      <c r="R47" s="72">
        <f t="shared" si="3"/>
        <v>23</v>
      </c>
      <c r="S47" s="3">
        <f t="shared" si="4"/>
        <v>23</v>
      </c>
      <c r="T47" s="3" t="s">
        <v>187</v>
      </c>
      <c r="U47" s="3" t="str">
        <f t="shared" si="5"/>
        <v>NO</v>
      </c>
      <c r="V47" s="80">
        <f>VLOOKUP($A47,Rules!$A$2:$E$18,V$1,FALSE)</f>
        <v>150</v>
      </c>
      <c r="W47" s="80">
        <f>VLOOKUP($A47,Rules!$A$2:$E$18,W$1,FALSE)</f>
        <v>37</v>
      </c>
      <c r="X47" s="80">
        <f>VLOOKUP($A47,Rules!$A$2:$E$18,X$1,FALSE)</f>
        <v>40</v>
      </c>
      <c r="Y47" s="80">
        <f>VLOOKUP($A47,Rules!$A$2:$E$18,Y$1,FALSE)</f>
        <v>40</v>
      </c>
    </row>
    <row r="48" spans="1:25" x14ac:dyDescent="0.2">
      <c r="A48" s="79">
        <v>4</v>
      </c>
      <c r="B48" s="79">
        <v>6531</v>
      </c>
      <c r="C48" s="78" t="s">
        <v>255</v>
      </c>
      <c r="D48" s="79">
        <f>VLOOKUP($B48,Points!$A$2:$P$99,16,FALSE)</f>
        <v>162</v>
      </c>
      <c r="E48" s="79">
        <f>VLOOKUP($B48,Points!$A$2:$P$99,15,FALSE)</f>
        <v>33</v>
      </c>
      <c r="F48" s="79">
        <f>VLOOKUP($B48,Points!$A$2:$P$99,14,FALSE)</f>
        <v>0</v>
      </c>
      <c r="G48" s="71">
        <f>IF(ISERROR(VLOOKUP($B48,Old!$B$2:$N$96,G$1,FALSE)),0,VLOOKUP($B48,Old!$B$2:$N$96,G$1,FALSE))+IF(ISERROR(VLOOKUP($B48,New!$B$2:$N$94,G$1,FALSE)),0,VLOOKUP($B48,New!$B$2:$N$94,G$1,FALSE))</f>
        <v>2</v>
      </c>
      <c r="H48" s="71">
        <f>IF(ISERROR(VLOOKUP($B48,Old!$B$2:$N$96,H$1,FALSE)),0,VLOOKUP($B48,Old!$B$2:$N$96,H$1,FALSE))+IF(ISERROR(VLOOKUP($B48,New!$B$2:$N$94,H$1,FALSE)),0,VLOOKUP($B48,New!$B$2:$N$94,H$1,FALSE))</f>
        <v>0</v>
      </c>
      <c r="I48" s="71">
        <f>IF(ISERROR(VLOOKUP($B48,Old!$B$2:$N$96,I$1,FALSE)),0,VLOOKUP($B48,Old!$B$2:$N$96,I$1,FALSE))+IF(ISERROR(VLOOKUP($B48,New!$B$2:$N$94,I$1,FALSE)),0,VLOOKUP($B48,New!$B$2:$N$94,I$1,FALSE))</f>
        <v>3</v>
      </c>
      <c r="J48" s="71">
        <f>IF(ISERROR(VLOOKUP($B48,Old!$B$2:$N$96,J$1,FALSE)),0,VLOOKUP($B48,Old!$B$2:$N$96,J$1,FALSE))+IF(ISERROR(VLOOKUP($B48,New!$B$2:$N$94,J$1,FALSE)),0,VLOOKUP($B48,New!$B$2:$N$94,J$1,FALSE))</f>
        <v>0</v>
      </c>
      <c r="K48" s="71">
        <f>IF(ISERROR(VLOOKUP($B48,Old!$B$2:$N$96,K$1,FALSE)),0,VLOOKUP($B48,Old!$B$2:$N$96,K$1,FALSE))+IF(ISERROR(VLOOKUP($B48,New!$B$2:$N$94,K$1,FALSE)),0,VLOOKUP($B48,New!$B$2:$N$94,K$1,FALSE))</f>
        <v>1</v>
      </c>
      <c r="L48" s="71">
        <f>IF(ISERROR(VLOOKUP($B48,Old!$B$2:$N$96,L$1,FALSE)),0,VLOOKUP($B48,Old!$B$2:$N$96,L$1,FALSE))+IF(ISERROR(VLOOKUP($B48,New!$B$2:$N$94,L$1,FALSE)),0,VLOOKUP($B48,New!$B$2:$N$94,L$1,FALSE))</f>
        <v>2</v>
      </c>
      <c r="M48" s="71">
        <f>IF(ISERROR(VLOOKUP($B48,Old!$B$2:$N$96,M$1,FALSE)),0,VLOOKUP($B48,Old!$B$2:$N$96,M$1,FALSE))+IF(ISERROR(VLOOKUP($B48,New!$B$2:$N$94,M$1,FALSE)),0,VLOOKUP($B48,New!$B$2:$N$94,M$1,FALSE))</f>
        <v>1</v>
      </c>
      <c r="N48" s="71">
        <f>IF(ISERROR(VLOOKUP($B48,Old!$B$2:$N$96,N$1,FALSE)),0,VLOOKUP($B48,Old!$B$2:$N$96,N$1,FALSE))+IF(ISERROR(VLOOKUP($B48,New!$B$2:$N$94,N$1,FALSE)),0,VLOOKUP($B48,New!$B$2:$N$94,N$1,FALSE))</f>
        <v>4</v>
      </c>
      <c r="O48" s="71">
        <f>IF(ISERROR(VLOOKUP($B48,Old!$B$2:$N$96,O$1,FALSE)),0,VLOOKUP($B48,Old!$B$2:$N$96,O$1,FALSE))+IF(ISERROR(VLOOKUP($B48,New!$B$2:$N$94,O$1,FALSE)),0,VLOOKUP($B48,New!$B$2:$N$94,O$1,FALSE))</f>
        <v>3</v>
      </c>
      <c r="P48" s="71">
        <f>IF(ISERROR(VLOOKUP($B48,Old!$B$2:$N$96,P$1,FALSE)),0,VLOOKUP($B48,Old!$B$2:$N$96,P$1,FALSE))+IF(ISERROR(VLOOKUP($B48,New!$B$2:$N$94,P$1,FALSE)),0,VLOOKUP($B48,New!$B$2:$N$94,P$1,FALSE))</f>
        <v>0</v>
      </c>
      <c r="Q48" s="71">
        <f>IF(ISERROR(VLOOKUP($B48,Old!$B$2:$N$96,Q$1,FALSE)),0,VLOOKUP($B48,Old!$B$2:$N$96,Q$1,FALSE))+IF(ISERROR(VLOOKUP($B48,New!$B$2:$N$94,Q$1,FALSE)),0,VLOOKUP($B48,New!$B$2:$N$94,Q$1,FALSE))</f>
        <v>2</v>
      </c>
      <c r="R48" s="73">
        <f t="shared" si="3"/>
        <v>18</v>
      </c>
      <c r="S48" s="3">
        <f t="shared" si="4"/>
        <v>18</v>
      </c>
      <c r="T48" s="3" t="s">
        <v>187</v>
      </c>
      <c r="U48" s="3" t="str">
        <f t="shared" si="5"/>
        <v>NO</v>
      </c>
      <c r="V48" s="80">
        <f>VLOOKUP($A48,Rules!$A$2:$E$18,V$1,FALSE)</f>
        <v>150</v>
      </c>
      <c r="W48" s="80">
        <f>VLOOKUP($A48,Rules!$A$2:$E$18,W$1,FALSE)</f>
        <v>37</v>
      </c>
      <c r="X48" s="80">
        <f>VLOOKUP($A48,Rules!$A$2:$E$18,X$1,FALSE)</f>
        <v>40</v>
      </c>
      <c r="Y48" s="80">
        <f>VLOOKUP($A48,Rules!$A$2:$E$18,Y$1,FALSE)</f>
        <v>40</v>
      </c>
    </row>
    <row r="49" spans="1:25" x14ac:dyDescent="0.2">
      <c r="A49" s="79">
        <v>4</v>
      </c>
      <c r="B49" s="79">
        <v>4262</v>
      </c>
      <c r="C49" s="78" t="s">
        <v>49</v>
      </c>
      <c r="D49" s="79">
        <f>VLOOKUP($B49,Points!$A$2:$P$99,16,FALSE)</f>
        <v>60</v>
      </c>
      <c r="E49" s="79">
        <f>VLOOKUP($B49,Points!$A$2:$P$99,15,FALSE)</f>
        <v>13</v>
      </c>
      <c r="F49" s="79">
        <f>VLOOKUP($B49,Points!$A$2:$P$99,14,FALSE)</f>
        <v>0</v>
      </c>
      <c r="G49" s="71">
        <f>IF(ISERROR(VLOOKUP($B49,Old!$B$2:$N$96,G$1,FALSE)),0,VLOOKUP($B49,Old!$B$2:$N$96,G$1,FALSE))+IF(ISERROR(VLOOKUP($B49,New!$B$2:$N$94,G$1,FALSE)),0,VLOOKUP($B49,New!$B$2:$N$94,G$1,FALSE))</f>
        <v>0</v>
      </c>
      <c r="H49" s="71">
        <f>IF(ISERROR(VLOOKUP($B49,Old!$B$2:$N$96,H$1,FALSE)),0,VLOOKUP($B49,Old!$B$2:$N$96,H$1,FALSE))+IF(ISERROR(VLOOKUP($B49,New!$B$2:$N$94,H$1,FALSE)),0,VLOOKUP($B49,New!$B$2:$N$94,H$1,FALSE))</f>
        <v>0</v>
      </c>
      <c r="I49" s="71">
        <f>IF(ISERROR(VLOOKUP($B49,Old!$B$2:$N$96,I$1,FALSE)),0,VLOOKUP($B49,Old!$B$2:$N$96,I$1,FALSE))+IF(ISERROR(VLOOKUP($B49,New!$B$2:$N$94,I$1,FALSE)),0,VLOOKUP($B49,New!$B$2:$N$94,I$1,FALSE))</f>
        <v>0</v>
      </c>
      <c r="J49" s="71">
        <f>IF(ISERROR(VLOOKUP($B49,Old!$B$2:$N$96,J$1,FALSE)),0,VLOOKUP($B49,Old!$B$2:$N$96,J$1,FALSE))+IF(ISERROR(VLOOKUP($B49,New!$B$2:$N$94,J$1,FALSE)),0,VLOOKUP($B49,New!$B$2:$N$94,J$1,FALSE))</f>
        <v>0</v>
      </c>
      <c r="K49" s="71">
        <f>IF(ISERROR(VLOOKUP($B49,Old!$B$2:$N$96,K$1,FALSE)),0,VLOOKUP($B49,Old!$B$2:$N$96,K$1,FALSE))+IF(ISERROR(VLOOKUP($B49,New!$B$2:$N$94,K$1,FALSE)),0,VLOOKUP($B49,New!$B$2:$N$94,K$1,FALSE))</f>
        <v>5</v>
      </c>
      <c r="L49" s="71">
        <f>IF(ISERROR(VLOOKUP($B49,Old!$B$2:$N$96,L$1,FALSE)),0,VLOOKUP($B49,Old!$B$2:$N$96,L$1,FALSE))+IF(ISERROR(VLOOKUP($B49,New!$B$2:$N$94,L$1,FALSE)),0,VLOOKUP($B49,New!$B$2:$N$94,L$1,FALSE))</f>
        <v>0</v>
      </c>
      <c r="M49" s="71">
        <f>IF(ISERROR(VLOOKUP($B49,Old!$B$2:$N$96,M$1,FALSE)),0,VLOOKUP($B49,Old!$B$2:$N$96,M$1,FALSE))+IF(ISERROR(VLOOKUP($B49,New!$B$2:$N$94,M$1,FALSE)),0,VLOOKUP($B49,New!$B$2:$N$94,M$1,FALSE))</f>
        <v>0</v>
      </c>
      <c r="N49" s="71">
        <f>IF(ISERROR(VLOOKUP($B49,Old!$B$2:$N$96,N$1,FALSE)),0,VLOOKUP($B49,Old!$B$2:$N$96,N$1,FALSE))+IF(ISERROR(VLOOKUP($B49,New!$B$2:$N$94,N$1,FALSE)),0,VLOOKUP($B49,New!$B$2:$N$94,N$1,FALSE))</f>
        <v>0</v>
      </c>
      <c r="O49" s="71">
        <f>IF(ISERROR(VLOOKUP($B49,Old!$B$2:$N$96,O$1,FALSE)),0,VLOOKUP($B49,Old!$B$2:$N$96,O$1,FALSE))+IF(ISERROR(VLOOKUP($B49,New!$B$2:$N$94,O$1,FALSE)),0,VLOOKUP($B49,New!$B$2:$N$94,O$1,FALSE))</f>
        <v>1</v>
      </c>
      <c r="P49" s="71">
        <f>IF(ISERROR(VLOOKUP($B49,Old!$B$2:$N$96,P$1,FALSE)),0,VLOOKUP($B49,Old!$B$2:$N$96,P$1,FALSE))+IF(ISERROR(VLOOKUP($B49,New!$B$2:$N$94,P$1,FALSE)),0,VLOOKUP($B49,New!$B$2:$N$94,P$1,FALSE))</f>
        <v>0</v>
      </c>
      <c r="Q49" s="71">
        <f>IF(ISERROR(VLOOKUP($B49,Old!$B$2:$N$96,Q$1,FALSE)),0,VLOOKUP($B49,Old!$B$2:$N$96,Q$1,FALSE))+IF(ISERROR(VLOOKUP($B49,New!$B$2:$N$94,Q$1,FALSE)),0,VLOOKUP($B49,New!$B$2:$N$94,Q$1,FALSE))</f>
        <v>2</v>
      </c>
      <c r="R49" s="73">
        <f t="shared" si="3"/>
        <v>8</v>
      </c>
      <c r="S49" s="3">
        <f t="shared" si="4"/>
        <v>8</v>
      </c>
      <c r="T49" s="3" t="s">
        <v>187</v>
      </c>
      <c r="U49" s="3" t="str">
        <f t="shared" si="5"/>
        <v>NO</v>
      </c>
      <c r="V49" s="80">
        <f>VLOOKUP($A49,Rules!$A$2:$E$18,V$1,FALSE)</f>
        <v>150</v>
      </c>
      <c r="W49" s="80">
        <f>VLOOKUP($A49,Rules!$A$2:$E$18,W$1,FALSE)</f>
        <v>37</v>
      </c>
      <c r="X49" s="80">
        <f>VLOOKUP($A49,Rules!$A$2:$E$18,X$1,FALSE)</f>
        <v>40</v>
      </c>
      <c r="Y49" s="80">
        <f>VLOOKUP($A49,Rules!$A$2:$E$18,Y$1,FALSE)</f>
        <v>40</v>
      </c>
    </row>
    <row r="50" spans="1:25" x14ac:dyDescent="0.2">
      <c r="A50" s="1">
        <v>4</v>
      </c>
      <c r="B50" s="1">
        <v>995</v>
      </c>
      <c r="C50" s="78" t="s">
        <v>59</v>
      </c>
      <c r="D50" s="79">
        <f>VLOOKUP($B50,Points!$A$2:$P$99,16,FALSE)</f>
        <v>22</v>
      </c>
      <c r="E50" s="79">
        <f>VLOOKUP($B50,Points!$A$2:$P$99,15,FALSE)</f>
        <v>14</v>
      </c>
      <c r="F50" s="79">
        <f>VLOOKUP($B50,Points!$A$2:$P$99,14,FALSE)</f>
        <v>0</v>
      </c>
      <c r="G50" s="71">
        <f>IF(ISERROR(VLOOKUP($B50,Old!$B$2:$N$96,G$1,FALSE)),0,VLOOKUP($B50,Old!$B$2:$N$96,G$1,FALSE))+IF(ISERROR(VLOOKUP($B50,New!$B$2:$N$94,G$1,FALSE)),0,VLOOKUP($B50,New!$B$2:$N$94,G$1,FALSE))</f>
        <v>0</v>
      </c>
      <c r="H50" s="71">
        <f>IF(ISERROR(VLOOKUP($B50,Old!$B$2:$N$96,H$1,FALSE)),0,VLOOKUP($B50,Old!$B$2:$N$96,H$1,FALSE))+IF(ISERROR(VLOOKUP($B50,New!$B$2:$N$94,H$1,FALSE)),0,VLOOKUP($B50,New!$B$2:$N$94,H$1,FALSE))</f>
        <v>0</v>
      </c>
      <c r="I50" s="71">
        <f>IF(ISERROR(VLOOKUP($B50,Old!$B$2:$N$96,I$1,FALSE)),0,VLOOKUP($B50,Old!$B$2:$N$96,I$1,FALSE))+IF(ISERROR(VLOOKUP($B50,New!$B$2:$N$94,I$1,FALSE)),0,VLOOKUP($B50,New!$B$2:$N$94,I$1,FALSE))</f>
        <v>0</v>
      </c>
      <c r="J50" s="71">
        <f>IF(ISERROR(VLOOKUP($B50,Old!$B$2:$N$96,J$1,FALSE)),0,VLOOKUP($B50,Old!$B$2:$N$96,J$1,FALSE))+IF(ISERROR(VLOOKUP($B50,New!$B$2:$N$94,J$1,FALSE)),0,VLOOKUP($B50,New!$B$2:$N$94,J$1,FALSE))</f>
        <v>0</v>
      </c>
      <c r="K50" s="71">
        <f>IF(ISERROR(VLOOKUP($B50,Old!$B$2:$N$96,K$1,FALSE)),0,VLOOKUP($B50,Old!$B$2:$N$96,K$1,FALSE))+IF(ISERROR(VLOOKUP($B50,New!$B$2:$N$94,K$1,FALSE)),0,VLOOKUP($B50,New!$B$2:$N$94,K$1,FALSE))</f>
        <v>0</v>
      </c>
      <c r="L50" s="71">
        <f>IF(ISERROR(VLOOKUP($B50,Old!$B$2:$N$96,L$1,FALSE)),0,VLOOKUP($B50,Old!$B$2:$N$96,L$1,FALSE))+IF(ISERROR(VLOOKUP($B50,New!$B$2:$N$94,L$1,FALSE)),0,VLOOKUP($B50,New!$B$2:$N$94,L$1,FALSE))</f>
        <v>0</v>
      </c>
      <c r="M50" s="71">
        <f>IF(ISERROR(VLOOKUP($B50,Old!$B$2:$N$96,M$1,FALSE)),0,VLOOKUP($B50,Old!$B$2:$N$96,M$1,FALSE))+IF(ISERROR(VLOOKUP($B50,New!$B$2:$N$94,M$1,FALSE)),0,VLOOKUP($B50,New!$B$2:$N$94,M$1,FALSE))</f>
        <v>0</v>
      </c>
      <c r="N50" s="71">
        <f>IF(ISERROR(VLOOKUP($B50,Old!$B$2:$N$96,N$1,FALSE)),0,VLOOKUP($B50,Old!$B$2:$N$96,N$1,FALSE))+IF(ISERROR(VLOOKUP($B50,New!$B$2:$N$94,N$1,FALSE)),0,VLOOKUP($B50,New!$B$2:$N$94,N$1,FALSE))</f>
        <v>0</v>
      </c>
      <c r="O50" s="71">
        <f>IF(ISERROR(VLOOKUP($B50,Old!$B$2:$N$96,O$1,FALSE)),0,VLOOKUP($B50,Old!$B$2:$N$96,O$1,FALSE))+IF(ISERROR(VLOOKUP($B50,New!$B$2:$N$94,O$1,FALSE)),0,VLOOKUP($B50,New!$B$2:$N$94,O$1,FALSE))</f>
        <v>0</v>
      </c>
      <c r="P50" s="71">
        <f>IF(ISERROR(VLOOKUP($B50,Old!$B$2:$N$96,P$1,FALSE)),0,VLOOKUP($B50,Old!$B$2:$N$96,P$1,FALSE))+IF(ISERROR(VLOOKUP($B50,New!$B$2:$N$94,P$1,FALSE)),0,VLOOKUP($B50,New!$B$2:$N$94,P$1,FALSE))</f>
        <v>0</v>
      </c>
      <c r="Q50" s="71">
        <f>IF(ISERROR(VLOOKUP($B50,Old!$B$2:$N$96,Q$1,FALSE)),0,VLOOKUP($B50,Old!$B$2:$N$96,Q$1,FALSE))+IF(ISERROR(VLOOKUP($B50,New!$B$2:$N$94,Q$1,FALSE)),0,VLOOKUP($B50,New!$B$2:$N$94,Q$1,FALSE))</f>
        <v>0</v>
      </c>
      <c r="R50" s="72">
        <f t="shared" si="3"/>
        <v>0</v>
      </c>
      <c r="S50" s="3">
        <f t="shared" si="4"/>
        <v>0</v>
      </c>
      <c r="T50" s="3" t="s">
        <v>187</v>
      </c>
      <c r="U50" s="3" t="str">
        <f t="shared" si="5"/>
        <v>NO</v>
      </c>
      <c r="V50" s="80">
        <f>VLOOKUP($A50,Rules!$A$2:$E$18,V$1,FALSE)</f>
        <v>150</v>
      </c>
      <c r="W50" s="80">
        <f>VLOOKUP($A50,Rules!$A$2:$E$18,W$1,FALSE)</f>
        <v>37</v>
      </c>
      <c r="X50" s="80">
        <f>VLOOKUP($A50,Rules!$A$2:$E$18,X$1,FALSE)</f>
        <v>40</v>
      </c>
      <c r="Y50" s="80">
        <f>VLOOKUP($A50,Rules!$A$2:$E$18,Y$1,FALSE)</f>
        <v>40</v>
      </c>
    </row>
    <row r="51" spans="1:25" x14ac:dyDescent="0.2">
      <c r="A51" s="1">
        <v>4</v>
      </c>
      <c r="B51" s="1">
        <v>994</v>
      </c>
      <c r="C51" s="78" t="s">
        <v>60</v>
      </c>
      <c r="D51" s="79">
        <f>VLOOKUP($B51,Points!$A$2:$P$99,16,FALSE)</f>
        <v>93</v>
      </c>
      <c r="E51" s="79">
        <f>VLOOKUP($B51,Points!$A$2:$P$99,15,FALSE)</f>
        <v>38</v>
      </c>
      <c r="F51" s="79">
        <f>VLOOKUP($B51,Points!$A$2:$P$99,14,FALSE)</f>
        <v>0</v>
      </c>
      <c r="G51" s="71">
        <f>IF(ISERROR(VLOOKUP($B51,Old!$B$2:$N$96,G$1,FALSE)),0,VLOOKUP($B51,Old!$B$2:$N$96,G$1,FALSE))+IF(ISERROR(VLOOKUP($B51,New!$B$2:$N$94,G$1,FALSE)),0,VLOOKUP($B51,New!$B$2:$N$94,G$1,FALSE))</f>
        <v>0</v>
      </c>
      <c r="H51" s="71">
        <f>IF(ISERROR(VLOOKUP($B51,Old!$B$2:$N$96,H$1,FALSE)),0,VLOOKUP($B51,Old!$B$2:$N$96,H$1,FALSE))+IF(ISERROR(VLOOKUP($B51,New!$B$2:$N$94,H$1,FALSE)),0,VLOOKUP($B51,New!$B$2:$N$94,H$1,FALSE))</f>
        <v>0</v>
      </c>
      <c r="I51" s="71">
        <f>IF(ISERROR(VLOOKUP($B51,Old!$B$2:$N$96,I$1,FALSE)),0,VLOOKUP($B51,Old!$B$2:$N$96,I$1,FALSE))+IF(ISERROR(VLOOKUP($B51,New!$B$2:$N$94,I$1,FALSE)),0,VLOOKUP($B51,New!$B$2:$N$94,I$1,FALSE))</f>
        <v>0</v>
      </c>
      <c r="J51" s="71">
        <f>IF(ISERROR(VLOOKUP($B51,Old!$B$2:$N$96,J$1,FALSE)),0,VLOOKUP($B51,Old!$B$2:$N$96,J$1,FALSE))+IF(ISERROR(VLOOKUP($B51,New!$B$2:$N$94,J$1,FALSE)),0,VLOOKUP($B51,New!$B$2:$N$94,J$1,FALSE))</f>
        <v>0</v>
      </c>
      <c r="K51" s="71">
        <f>IF(ISERROR(VLOOKUP($B51,Old!$B$2:$N$96,K$1,FALSE)),0,VLOOKUP($B51,Old!$B$2:$N$96,K$1,FALSE))+IF(ISERROR(VLOOKUP($B51,New!$B$2:$N$94,K$1,FALSE)),0,VLOOKUP($B51,New!$B$2:$N$94,K$1,FALSE))</f>
        <v>1</v>
      </c>
      <c r="L51" s="71">
        <f>IF(ISERROR(VLOOKUP($B51,Old!$B$2:$N$96,L$1,FALSE)),0,VLOOKUP($B51,Old!$B$2:$N$96,L$1,FALSE))+IF(ISERROR(VLOOKUP($B51,New!$B$2:$N$94,L$1,FALSE)),0,VLOOKUP($B51,New!$B$2:$N$94,L$1,FALSE))</f>
        <v>1</v>
      </c>
      <c r="M51" s="71">
        <f>IF(ISERROR(VLOOKUP($B51,Old!$B$2:$N$96,M$1,FALSE)),0,VLOOKUP($B51,Old!$B$2:$N$96,M$1,FALSE))+IF(ISERROR(VLOOKUP($B51,New!$B$2:$N$94,M$1,FALSE)),0,VLOOKUP($B51,New!$B$2:$N$94,M$1,FALSE))</f>
        <v>0</v>
      </c>
      <c r="N51" s="71">
        <f>IF(ISERROR(VLOOKUP($B51,Old!$B$2:$N$96,N$1,FALSE)),0,VLOOKUP($B51,Old!$B$2:$N$96,N$1,FALSE))+IF(ISERROR(VLOOKUP($B51,New!$B$2:$N$94,N$1,FALSE)),0,VLOOKUP($B51,New!$B$2:$N$94,N$1,FALSE))</f>
        <v>1</v>
      </c>
      <c r="O51" s="71">
        <f>IF(ISERROR(VLOOKUP($B51,Old!$B$2:$N$96,O$1,FALSE)),0,VLOOKUP($B51,Old!$B$2:$N$96,O$1,FALSE))+IF(ISERROR(VLOOKUP($B51,New!$B$2:$N$94,O$1,FALSE)),0,VLOOKUP($B51,New!$B$2:$N$94,O$1,FALSE))</f>
        <v>1</v>
      </c>
      <c r="P51" s="71">
        <f>IF(ISERROR(VLOOKUP($B51,Old!$B$2:$N$96,P$1,FALSE)),0,VLOOKUP($B51,Old!$B$2:$N$96,P$1,FALSE))+IF(ISERROR(VLOOKUP($B51,New!$B$2:$N$94,P$1,FALSE)),0,VLOOKUP($B51,New!$B$2:$N$94,P$1,FALSE))</f>
        <v>1</v>
      </c>
      <c r="Q51" s="71">
        <f>IF(ISERROR(VLOOKUP($B51,Old!$B$2:$N$96,Q$1,FALSE)),0,VLOOKUP($B51,Old!$B$2:$N$96,Q$1,FALSE))+IF(ISERROR(VLOOKUP($B51,New!$B$2:$N$94,Q$1,FALSE)),0,VLOOKUP($B51,New!$B$2:$N$94,Q$1,FALSE))</f>
        <v>4</v>
      </c>
      <c r="R51" s="72">
        <f t="shared" si="3"/>
        <v>9</v>
      </c>
      <c r="S51" s="3">
        <f t="shared" si="4"/>
        <v>9</v>
      </c>
      <c r="T51" s="3" t="s">
        <v>187</v>
      </c>
      <c r="U51" s="3" t="str">
        <f t="shared" si="5"/>
        <v>NO</v>
      </c>
      <c r="V51" s="80">
        <f>VLOOKUP($A51,Rules!$A$2:$E$18,V$1,FALSE)</f>
        <v>150</v>
      </c>
      <c r="W51" s="80">
        <f>VLOOKUP($A51,Rules!$A$2:$E$18,W$1,FALSE)</f>
        <v>37</v>
      </c>
      <c r="X51" s="80">
        <f>VLOOKUP($A51,Rules!$A$2:$E$18,X$1,FALSE)</f>
        <v>40</v>
      </c>
      <c r="Y51" s="80">
        <f>VLOOKUP($A51,Rules!$A$2:$E$18,Y$1,FALSE)</f>
        <v>40</v>
      </c>
    </row>
    <row r="52" spans="1:25" x14ac:dyDescent="0.2">
      <c r="A52" s="1">
        <v>4</v>
      </c>
      <c r="B52" s="1">
        <v>4172</v>
      </c>
      <c r="C52" s="78" t="s">
        <v>113</v>
      </c>
      <c r="D52" s="79">
        <f>VLOOKUP($B52,Points!$A$2:$P$99,16,FALSE)</f>
        <v>83</v>
      </c>
      <c r="E52" s="79">
        <f>VLOOKUP($B52,Points!$A$2:$P$99,15,FALSE)</f>
        <v>14</v>
      </c>
      <c r="F52" s="79">
        <f>VLOOKUP($B52,Points!$A$2:$P$99,14,FALSE)</f>
        <v>0</v>
      </c>
      <c r="G52" s="71">
        <f>IF(ISERROR(VLOOKUP($B52,Old!$B$2:$N$96,G$1,FALSE)),0,VLOOKUP($B52,Old!$B$2:$N$96,G$1,FALSE))+IF(ISERROR(VLOOKUP($B52,New!$B$2:$N$94,G$1,FALSE)),0,VLOOKUP($B52,New!$B$2:$N$94,G$1,FALSE))</f>
        <v>0</v>
      </c>
      <c r="H52" s="71">
        <f>IF(ISERROR(VLOOKUP($B52,Old!$B$2:$N$96,H$1,FALSE)),0,VLOOKUP($B52,Old!$B$2:$N$96,H$1,FALSE))+IF(ISERROR(VLOOKUP($B52,New!$B$2:$N$94,H$1,FALSE)),0,VLOOKUP($B52,New!$B$2:$N$94,H$1,FALSE))</f>
        <v>0</v>
      </c>
      <c r="I52" s="71">
        <f>IF(ISERROR(VLOOKUP($B52,Old!$B$2:$N$96,I$1,FALSE)),0,VLOOKUP($B52,Old!$B$2:$N$96,I$1,FALSE))+IF(ISERROR(VLOOKUP($B52,New!$B$2:$N$94,I$1,FALSE)),0,VLOOKUP($B52,New!$B$2:$N$94,I$1,FALSE))</f>
        <v>1</v>
      </c>
      <c r="J52" s="71">
        <f>IF(ISERROR(VLOOKUP($B52,Old!$B$2:$N$96,J$1,FALSE)),0,VLOOKUP($B52,Old!$B$2:$N$96,J$1,FALSE))+IF(ISERROR(VLOOKUP($B52,New!$B$2:$N$94,J$1,FALSE)),0,VLOOKUP($B52,New!$B$2:$N$94,J$1,FALSE))</f>
        <v>1</v>
      </c>
      <c r="K52" s="71">
        <f>IF(ISERROR(VLOOKUP($B52,Old!$B$2:$N$96,K$1,FALSE)),0,VLOOKUP($B52,Old!$B$2:$N$96,K$1,FALSE))+IF(ISERROR(VLOOKUP($B52,New!$B$2:$N$94,K$1,FALSE)),0,VLOOKUP($B52,New!$B$2:$N$94,K$1,FALSE))</f>
        <v>3</v>
      </c>
      <c r="L52" s="71">
        <f>IF(ISERROR(VLOOKUP($B52,Old!$B$2:$N$96,L$1,FALSE)),0,VLOOKUP($B52,Old!$B$2:$N$96,L$1,FALSE))+IF(ISERROR(VLOOKUP($B52,New!$B$2:$N$94,L$1,FALSE)),0,VLOOKUP($B52,New!$B$2:$N$94,L$1,FALSE))</f>
        <v>0</v>
      </c>
      <c r="M52" s="71">
        <f>IF(ISERROR(VLOOKUP($B52,Old!$B$2:$N$96,M$1,FALSE)),0,VLOOKUP($B52,Old!$B$2:$N$96,M$1,FALSE))+IF(ISERROR(VLOOKUP($B52,New!$B$2:$N$94,M$1,FALSE)),0,VLOOKUP($B52,New!$B$2:$N$94,M$1,FALSE))</f>
        <v>0</v>
      </c>
      <c r="N52" s="71">
        <f>IF(ISERROR(VLOOKUP($B52,Old!$B$2:$N$96,N$1,FALSE)),0,VLOOKUP($B52,Old!$B$2:$N$96,N$1,FALSE))+IF(ISERROR(VLOOKUP($B52,New!$B$2:$N$94,N$1,FALSE)),0,VLOOKUP($B52,New!$B$2:$N$94,N$1,FALSE))</f>
        <v>1</v>
      </c>
      <c r="O52" s="71">
        <f>IF(ISERROR(VLOOKUP($B52,Old!$B$2:$N$96,O$1,FALSE)),0,VLOOKUP($B52,Old!$B$2:$N$96,O$1,FALSE))+IF(ISERROR(VLOOKUP($B52,New!$B$2:$N$94,O$1,FALSE)),0,VLOOKUP($B52,New!$B$2:$N$94,O$1,FALSE))</f>
        <v>0</v>
      </c>
      <c r="P52" s="71">
        <f>IF(ISERROR(VLOOKUP($B52,Old!$B$2:$N$96,P$1,FALSE)),0,VLOOKUP($B52,Old!$B$2:$N$96,P$1,FALSE))+IF(ISERROR(VLOOKUP($B52,New!$B$2:$N$94,P$1,FALSE)),0,VLOOKUP($B52,New!$B$2:$N$94,P$1,FALSE))</f>
        <v>0</v>
      </c>
      <c r="Q52" s="71">
        <f>IF(ISERROR(VLOOKUP($B52,Old!$B$2:$N$96,Q$1,FALSE)),0,VLOOKUP($B52,Old!$B$2:$N$96,Q$1,FALSE))+IF(ISERROR(VLOOKUP($B52,New!$B$2:$N$94,Q$1,FALSE)),0,VLOOKUP($B52,New!$B$2:$N$94,Q$1,FALSE))</f>
        <v>3</v>
      </c>
      <c r="R52" s="72">
        <f t="shared" si="3"/>
        <v>9</v>
      </c>
      <c r="S52" s="3">
        <f t="shared" si="4"/>
        <v>9</v>
      </c>
      <c r="T52" s="3" t="s">
        <v>187</v>
      </c>
      <c r="U52" s="3" t="str">
        <f t="shared" si="5"/>
        <v>NO</v>
      </c>
      <c r="V52" s="80">
        <f>VLOOKUP($A52,Rules!$A$2:$E$18,V$1,FALSE)</f>
        <v>150</v>
      </c>
      <c r="W52" s="80">
        <f>VLOOKUP($A52,Rules!$A$2:$E$18,W$1,FALSE)</f>
        <v>37</v>
      </c>
      <c r="X52" s="80">
        <f>VLOOKUP($A52,Rules!$A$2:$E$18,X$1,FALSE)</f>
        <v>40</v>
      </c>
      <c r="Y52" s="80">
        <f>VLOOKUP($A52,Rules!$A$2:$E$18,Y$1,FALSE)</f>
        <v>40</v>
      </c>
    </row>
    <row r="53" spans="1:25" x14ac:dyDescent="0.2">
      <c r="A53" s="79">
        <v>4</v>
      </c>
      <c r="B53" s="79">
        <v>4149</v>
      </c>
      <c r="C53" s="78" t="s">
        <v>81</v>
      </c>
      <c r="D53" s="79">
        <f>VLOOKUP($B53,Points!$A$2:$P$99,16,FALSE)</f>
        <v>80</v>
      </c>
      <c r="E53" s="79">
        <f>VLOOKUP($B53,Points!$A$2:$P$99,15,FALSE)</f>
        <v>19</v>
      </c>
      <c r="F53" s="79">
        <f>VLOOKUP($B53,Points!$A$2:$P$99,14,FALSE)</f>
        <v>0</v>
      </c>
      <c r="G53" s="71">
        <f>IF(ISERROR(VLOOKUP($B53,Old!$B$2:$N$96,G$1,FALSE)),0,VLOOKUP($B53,Old!$B$2:$N$96,G$1,FALSE))+IF(ISERROR(VLOOKUP($B53,New!$B$2:$N$94,G$1,FALSE)),0,VLOOKUP($B53,New!$B$2:$N$94,G$1,FALSE))</f>
        <v>0</v>
      </c>
      <c r="H53" s="71">
        <f>IF(ISERROR(VLOOKUP($B53,Old!$B$2:$N$96,H$1,FALSE)),0,VLOOKUP($B53,Old!$B$2:$N$96,H$1,FALSE))+IF(ISERROR(VLOOKUP($B53,New!$B$2:$N$94,H$1,FALSE)),0,VLOOKUP($B53,New!$B$2:$N$94,H$1,FALSE))</f>
        <v>0</v>
      </c>
      <c r="I53" s="71">
        <f>IF(ISERROR(VLOOKUP($B53,Old!$B$2:$N$96,I$1,FALSE)),0,VLOOKUP($B53,Old!$B$2:$N$96,I$1,FALSE))+IF(ISERROR(VLOOKUP($B53,New!$B$2:$N$94,I$1,FALSE)),0,VLOOKUP($B53,New!$B$2:$N$94,I$1,FALSE))</f>
        <v>0</v>
      </c>
      <c r="J53" s="71">
        <f>IF(ISERROR(VLOOKUP($B53,Old!$B$2:$N$96,J$1,FALSE)),0,VLOOKUP($B53,Old!$B$2:$N$96,J$1,FALSE))+IF(ISERROR(VLOOKUP($B53,New!$B$2:$N$94,J$1,FALSE)),0,VLOOKUP($B53,New!$B$2:$N$94,J$1,FALSE))</f>
        <v>0</v>
      </c>
      <c r="K53" s="71">
        <f>IF(ISERROR(VLOOKUP($B53,Old!$B$2:$N$96,K$1,FALSE)),0,VLOOKUP($B53,Old!$B$2:$N$96,K$1,FALSE))+IF(ISERROR(VLOOKUP($B53,New!$B$2:$N$94,K$1,FALSE)),0,VLOOKUP($B53,New!$B$2:$N$94,K$1,FALSE))</f>
        <v>10</v>
      </c>
      <c r="L53" s="71">
        <f>IF(ISERROR(VLOOKUP($B53,Old!$B$2:$N$96,L$1,FALSE)),0,VLOOKUP($B53,Old!$B$2:$N$96,L$1,FALSE))+IF(ISERROR(VLOOKUP($B53,New!$B$2:$N$94,L$1,FALSE)),0,VLOOKUP($B53,New!$B$2:$N$94,L$1,FALSE))</f>
        <v>0</v>
      </c>
      <c r="M53" s="71">
        <f>IF(ISERROR(VLOOKUP($B53,Old!$B$2:$N$96,M$1,FALSE)),0,VLOOKUP($B53,Old!$B$2:$N$96,M$1,FALSE))+IF(ISERROR(VLOOKUP($B53,New!$B$2:$N$94,M$1,FALSE)),0,VLOOKUP($B53,New!$B$2:$N$94,M$1,FALSE))</f>
        <v>0</v>
      </c>
      <c r="N53" s="71">
        <f>IF(ISERROR(VLOOKUP($B53,Old!$B$2:$N$96,N$1,FALSE)),0,VLOOKUP($B53,Old!$B$2:$N$96,N$1,FALSE))+IF(ISERROR(VLOOKUP($B53,New!$B$2:$N$94,N$1,FALSE)),0,VLOOKUP($B53,New!$B$2:$N$94,N$1,FALSE))</f>
        <v>1</v>
      </c>
      <c r="O53" s="71">
        <f>IF(ISERROR(VLOOKUP($B53,Old!$B$2:$N$96,O$1,FALSE)),0,VLOOKUP($B53,Old!$B$2:$N$96,O$1,FALSE))+IF(ISERROR(VLOOKUP($B53,New!$B$2:$N$94,O$1,FALSE)),0,VLOOKUP($B53,New!$B$2:$N$94,O$1,FALSE))</f>
        <v>1</v>
      </c>
      <c r="P53" s="71">
        <f>IF(ISERROR(VLOOKUP($B53,Old!$B$2:$N$96,P$1,FALSE)),0,VLOOKUP($B53,Old!$B$2:$N$96,P$1,FALSE))+IF(ISERROR(VLOOKUP($B53,New!$B$2:$N$94,P$1,FALSE)),0,VLOOKUP($B53,New!$B$2:$N$94,P$1,FALSE))</f>
        <v>0</v>
      </c>
      <c r="Q53" s="71">
        <f>IF(ISERROR(VLOOKUP($B53,Old!$B$2:$N$96,Q$1,FALSE)),0,VLOOKUP($B53,Old!$B$2:$N$96,Q$1,FALSE))+IF(ISERROR(VLOOKUP($B53,New!$B$2:$N$94,Q$1,FALSE)),0,VLOOKUP($B53,New!$B$2:$N$94,Q$1,FALSE))</f>
        <v>2</v>
      </c>
      <c r="R53" s="72">
        <f t="shared" si="3"/>
        <v>14</v>
      </c>
      <c r="S53" s="3">
        <f t="shared" si="4"/>
        <v>14</v>
      </c>
      <c r="T53" s="3" t="s">
        <v>187</v>
      </c>
      <c r="U53" s="3" t="str">
        <f t="shared" si="5"/>
        <v>NO</v>
      </c>
      <c r="V53" s="80">
        <f>VLOOKUP($A53,Rules!$A$2:$E$18,V$1,FALSE)</f>
        <v>150</v>
      </c>
      <c r="W53" s="80">
        <f>VLOOKUP($A53,Rules!$A$2:$E$18,W$1,FALSE)</f>
        <v>37</v>
      </c>
      <c r="X53" s="80">
        <f>VLOOKUP($A53,Rules!$A$2:$E$18,X$1,FALSE)</f>
        <v>40</v>
      </c>
      <c r="Y53" s="80">
        <f>VLOOKUP($A53,Rules!$A$2:$E$18,Y$1,FALSE)</f>
        <v>40</v>
      </c>
    </row>
    <row r="54" spans="1:25" x14ac:dyDescent="0.2">
      <c r="A54" s="1">
        <v>5</v>
      </c>
      <c r="B54" s="1">
        <v>3885</v>
      </c>
      <c r="C54" s="78" t="s">
        <v>57</v>
      </c>
      <c r="D54" s="79">
        <f>VLOOKUP($B54,Points!$A$2:$P$99,16,FALSE)</f>
        <v>9</v>
      </c>
      <c r="E54" s="79">
        <f>VLOOKUP($B54,Points!$A$2:$P$99,15,FALSE)</f>
        <v>0</v>
      </c>
      <c r="F54" s="79">
        <f>VLOOKUP($B54,Points!$A$2:$P$99,14,FALSE)</f>
        <v>147</v>
      </c>
      <c r="G54" s="71">
        <f>IF(ISERROR(VLOOKUP($B54,Old!$B$2:$N$96,G$1,FALSE)),0,VLOOKUP($B54,Old!$B$2:$N$96,G$1,FALSE))+IF(ISERROR(VLOOKUP($B54,New!$B$2:$N$94,G$1,FALSE)),0,VLOOKUP($B54,New!$B$2:$N$94,G$1,FALSE))</f>
        <v>0</v>
      </c>
      <c r="H54" s="71">
        <f>IF(ISERROR(VLOOKUP($B54,Old!$B$2:$N$96,H$1,FALSE)),0,VLOOKUP($B54,Old!$B$2:$N$96,H$1,FALSE))+IF(ISERROR(VLOOKUP($B54,New!$B$2:$N$94,H$1,FALSE)),0,VLOOKUP($B54,New!$B$2:$N$94,H$1,FALSE))</f>
        <v>0</v>
      </c>
      <c r="I54" s="71">
        <f>IF(ISERROR(VLOOKUP($B54,Old!$B$2:$N$96,I$1,FALSE)),0,VLOOKUP($B54,Old!$B$2:$N$96,I$1,FALSE))+IF(ISERROR(VLOOKUP($B54,New!$B$2:$N$94,I$1,FALSE)),0,VLOOKUP($B54,New!$B$2:$N$94,I$1,FALSE))</f>
        <v>0</v>
      </c>
      <c r="J54" s="71">
        <f>IF(ISERROR(VLOOKUP($B54,Old!$B$2:$N$96,J$1,FALSE)),0,VLOOKUP($B54,Old!$B$2:$N$96,J$1,FALSE))+IF(ISERROR(VLOOKUP($B54,New!$B$2:$N$94,J$1,FALSE)),0,VLOOKUP($B54,New!$B$2:$N$94,J$1,FALSE))</f>
        <v>0</v>
      </c>
      <c r="K54" s="71">
        <f>IF(ISERROR(VLOOKUP($B54,Old!$B$2:$N$96,K$1,FALSE)),0,VLOOKUP($B54,Old!$B$2:$N$96,K$1,FALSE))+IF(ISERROR(VLOOKUP($B54,New!$B$2:$N$94,K$1,FALSE)),0,VLOOKUP($B54,New!$B$2:$N$94,K$1,FALSE))</f>
        <v>0</v>
      </c>
      <c r="L54" s="71">
        <f>IF(ISERROR(VLOOKUP($B54,Old!$B$2:$N$96,L$1,FALSE)),0,VLOOKUP($B54,Old!$B$2:$N$96,L$1,FALSE))+IF(ISERROR(VLOOKUP($B54,New!$B$2:$N$94,L$1,FALSE)),0,VLOOKUP($B54,New!$B$2:$N$94,L$1,FALSE))</f>
        <v>0</v>
      </c>
      <c r="M54" s="71">
        <f>IF(ISERROR(VLOOKUP($B54,Old!$B$2:$N$96,M$1,FALSE)),0,VLOOKUP($B54,Old!$B$2:$N$96,M$1,FALSE))+IF(ISERROR(VLOOKUP($B54,New!$B$2:$N$94,M$1,FALSE)),0,VLOOKUP($B54,New!$B$2:$N$94,M$1,FALSE))</f>
        <v>0</v>
      </c>
      <c r="N54" s="71">
        <f>IF(ISERROR(VLOOKUP($B54,Old!$B$2:$N$96,N$1,FALSE)),0,VLOOKUP($B54,Old!$B$2:$N$96,N$1,FALSE))+IF(ISERROR(VLOOKUP($B54,New!$B$2:$N$94,N$1,FALSE)),0,VLOOKUP($B54,New!$B$2:$N$94,N$1,FALSE))</f>
        <v>0</v>
      </c>
      <c r="O54" s="71">
        <f>IF(ISERROR(VLOOKUP($B54,Old!$B$2:$N$96,O$1,FALSE)),0,VLOOKUP($B54,Old!$B$2:$N$96,O$1,FALSE))+IF(ISERROR(VLOOKUP($B54,New!$B$2:$N$94,O$1,FALSE)),0,VLOOKUP($B54,New!$B$2:$N$94,O$1,FALSE))</f>
        <v>0</v>
      </c>
      <c r="P54" s="71">
        <f>IF(ISERROR(VLOOKUP($B54,Old!$B$2:$N$96,P$1,FALSE)),0,VLOOKUP($B54,Old!$B$2:$N$96,P$1,FALSE))+IF(ISERROR(VLOOKUP($B54,New!$B$2:$N$94,P$1,FALSE)),0,VLOOKUP($B54,New!$B$2:$N$94,P$1,FALSE))</f>
        <v>1</v>
      </c>
      <c r="Q54" s="71">
        <f>IF(ISERROR(VLOOKUP($B54,Old!$B$2:$N$96,Q$1,FALSE)),0,VLOOKUP($B54,Old!$B$2:$N$96,Q$1,FALSE))+IF(ISERROR(VLOOKUP($B54,New!$B$2:$N$94,Q$1,FALSE)),0,VLOOKUP($B54,New!$B$2:$N$94,Q$1,FALSE))</f>
        <v>0</v>
      </c>
      <c r="R54" s="72">
        <f t="shared" si="3"/>
        <v>1</v>
      </c>
      <c r="S54" s="3">
        <f t="shared" si="4"/>
        <v>1</v>
      </c>
      <c r="T54" s="3" t="s">
        <v>187</v>
      </c>
      <c r="U54" s="3" t="str">
        <f t="shared" si="5"/>
        <v>NO</v>
      </c>
      <c r="V54" s="80">
        <f>VLOOKUP($A54,Rules!$A$2:$E$18,V$1,FALSE)</f>
        <v>0</v>
      </c>
      <c r="W54" s="80">
        <f>VLOOKUP($A54,Rules!$A$2:$E$18,W$1,FALSE)</f>
        <v>30</v>
      </c>
      <c r="X54" s="80">
        <f>VLOOKUP($A54,Rules!$A$2:$E$18,X$1,FALSE)</f>
        <v>60</v>
      </c>
      <c r="Y54" s="80">
        <f>VLOOKUP($A54,Rules!$A$2:$E$18,Y$1,FALSE)</f>
        <v>60</v>
      </c>
    </row>
    <row r="55" spans="1:25" x14ac:dyDescent="0.2">
      <c r="A55" s="1">
        <v>5</v>
      </c>
      <c r="B55" s="1">
        <v>3916</v>
      </c>
      <c r="C55" s="78" t="s">
        <v>58</v>
      </c>
      <c r="D55" s="79">
        <f>VLOOKUP($B55,Points!$A$2:$P$99,16,FALSE)</f>
        <v>15</v>
      </c>
      <c r="E55" s="79">
        <f>VLOOKUP($B55,Points!$A$2:$P$99,15,FALSE)</f>
        <v>0</v>
      </c>
      <c r="F55" s="79">
        <f>VLOOKUP($B55,Points!$A$2:$P$99,14,FALSE)</f>
        <v>47</v>
      </c>
      <c r="G55" s="71">
        <f>IF(ISERROR(VLOOKUP($B55,Old!$B$2:$N$96,G$1,FALSE)),0,VLOOKUP($B55,Old!$B$2:$N$96,G$1,FALSE))+IF(ISERROR(VLOOKUP($B55,New!$B$2:$N$94,G$1,FALSE)),0,VLOOKUP($B55,New!$B$2:$N$94,G$1,FALSE))</f>
        <v>0</v>
      </c>
      <c r="H55" s="71">
        <f>IF(ISERROR(VLOOKUP($B55,Old!$B$2:$N$96,H$1,FALSE)),0,VLOOKUP($B55,Old!$B$2:$N$96,H$1,FALSE))+IF(ISERROR(VLOOKUP($B55,New!$B$2:$N$94,H$1,FALSE)),0,VLOOKUP($B55,New!$B$2:$N$94,H$1,FALSE))</f>
        <v>0</v>
      </c>
      <c r="I55" s="71">
        <f>IF(ISERROR(VLOOKUP($B55,Old!$B$2:$N$96,I$1,FALSE)),0,VLOOKUP($B55,Old!$B$2:$N$96,I$1,FALSE))+IF(ISERROR(VLOOKUP($B55,New!$B$2:$N$94,I$1,FALSE)),0,VLOOKUP($B55,New!$B$2:$N$94,I$1,FALSE))</f>
        <v>0</v>
      </c>
      <c r="J55" s="71">
        <f>IF(ISERROR(VLOOKUP($B55,Old!$B$2:$N$96,J$1,FALSE)),0,VLOOKUP($B55,Old!$B$2:$N$96,J$1,FALSE))+IF(ISERROR(VLOOKUP($B55,New!$B$2:$N$94,J$1,FALSE)),0,VLOOKUP($B55,New!$B$2:$N$94,J$1,FALSE))</f>
        <v>0</v>
      </c>
      <c r="K55" s="71">
        <f>IF(ISERROR(VLOOKUP($B55,Old!$B$2:$N$96,K$1,FALSE)),0,VLOOKUP($B55,Old!$B$2:$N$96,K$1,FALSE))+IF(ISERROR(VLOOKUP($B55,New!$B$2:$N$94,K$1,FALSE)),0,VLOOKUP($B55,New!$B$2:$N$94,K$1,FALSE))</f>
        <v>0</v>
      </c>
      <c r="L55" s="71">
        <f>IF(ISERROR(VLOOKUP($B55,Old!$B$2:$N$96,L$1,FALSE)),0,VLOOKUP($B55,Old!$B$2:$N$96,L$1,FALSE))+IF(ISERROR(VLOOKUP($B55,New!$B$2:$N$94,L$1,FALSE)),0,VLOOKUP($B55,New!$B$2:$N$94,L$1,FALSE))</f>
        <v>0</v>
      </c>
      <c r="M55" s="71">
        <f>IF(ISERROR(VLOOKUP($B55,Old!$B$2:$N$96,M$1,FALSE)),0,VLOOKUP($B55,Old!$B$2:$N$96,M$1,FALSE))+IF(ISERROR(VLOOKUP($B55,New!$B$2:$N$94,M$1,FALSE)),0,VLOOKUP($B55,New!$B$2:$N$94,M$1,FALSE))</f>
        <v>0</v>
      </c>
      <c r="N55" s="71">
        <f>IF(ISERROR(VLOOKUP($B55,Old!$B$2:$N$96,N$1,FALSE)),0,VLOOKUP($B55,Old!$B$2:$N$96,N$1,FALSE))+IF(ISERROR(VLOOKUP($B55,New!$B$2:$N$94,N$1,FALSE)),0,VLOOKUP($B55,New!$B$2:$N$94,N$1,FALSE))</f>
        <v>0</v>
      </c>
      <c r="O55" s="71">
        <f>IF(ISERROR(VLOOKUP($B55,Old!$B$2:$N$96,O$1,FALSE)),0,VLOOKUP($B55,Old!$B$2:$N$96,O$1,FALSE))+IF(ISERROR(VLOOKUP($B55,New!$B$2:$N$94,O$1,FALSE)),0,VLOOKUP($B55,New!$B$2:$N$94,O$1,FALSE))</f>
        <v>0</v>
      </c>
      <c r="P55" s="71">
        <f>IF(ISERROR(VLOOKUP($B55,Old!$B$2:$N$96,P$1,FALSE)),0,VLOOKUP($B55,Old!$B$2:$N$96,P$1,FALSE))+IF(ISERROR(VLOOKUP($B55,New!$B$2:$N$94,P$1,FALSE)),0,VLOOKUP($B55,New!$B$2:$N$94,P$1,FALSE))</f>
        <v>0</v>
      </c>
      <c r="Q55" s="71">
        <f>IF(ISERROR(VLOOKUP($B55,Old!$B$2:$N$96,Q$1,FALSE)),0,VLOOKUP($B55,Old!$B$2:$N$96,Q$1,FALSE))+IF(ISERROR(VLOOKUP($B55,New!$B$2:$N$94,Q$1,FALSE)),0,VLOOKUP($B55,New!$B$2:$N$94,Q$1,FALSE))</f>
        <v>1</v>
      </c>
      <c r="R55" s="72">
        <f t="shared" si="3"/>
        <v>1</v>
      </c>
      <c r="S55" s="3">
        <f t="shared" si="4"/>
        <v>1</v>
      </c>
      <c r="T55" s="3" t="s">
        <v>187</v>
      </c>
      <c r="U55" s="3" t="str">
        <f t="shared" si="5"/>
        <v>NO</v>
      </c>
      <c r="V55" s="80">
        <f>VLOOKUP($A55,Rules!$A$2:$E$18,V$1,FALSE)</f>
        <v>0</v>
      </c>
      <c r="W55" s="80">
        <f>VLOOKUP($A55,Rules!$A$2:$E$18,W$1,FALSE)</f>
        <v>30</v>
      </c>
      <c r="X55" s="80">
        <f>VLOOKUP($A55,Rules!$A$2:$E$18,X$1,FALSE)</f>
        <v>60</v>
      </c>
      <c r="Y55" s="80">
        <f>VLOOKUP($A55,Rules!$A$2:$E$18,Y$1,FALSE)</f>
        <v>60</v>
      </c>
    </row>
    <row r="56" spans="1:25" x14ac:dyDescent="0.2">
      <c r="A56" s="1">
        <v>5</v>
      </c>
      <c r="B56" s="1">
        <v>405</v>
      </c>
      <c r="C56" s="78" t="s">
        <v>66</v>
      </c>
      <c r="D56" s="79">
        <f>VLOOKUP($B56,Points!$A$2:$P$99,16,FALSE)</f>
        <v>673</v>
      </c>
      <c r="E56" s="79">
        <f>VLOOKUP($B56,Points!$A$2:$P$99,15,FALSE)</f>
        <v>15</v>
      </c>
      <c r="F56" s="79">
        <f>VLOOKUP($B56,Points!$A$2:$P$99,14,FALSE)</f>
        <v>26</v>
      </c>
      <c r="G56" s="71">
        <f>IF(ISERROR(VLOOKUP($B56,Old!$B$2:$N$96,G$1,FALSE)),0,VLOOKUP($B56,Old!$B$2:$N$96,G$1,FALSE))+IF(ISERROR(VLOOKUP($B56,New!$B$2:$N$94,G$1,FALSE)),0,VLOOKUP($B56,New!$B$2:$N$94,G$1,FALSE))</f>
        <v>16</v>
      </c>
      <c r="H56" s="71">
        <f>IF(ISERROR(VLOOKUP($B56,Old!$B$2:$N$96,H$1,FALSE)),0,VLOOKUP($B56,Old!$B$2:$N$96,H$1,FALSE))+IF(ISERROR(VLOOKUP($B56,New!$B$2:$N$94,H$1,FALSE)),0,VLOOKUP($B56,New!$B$2:$N$94,H$1,FALSE))</f>
        <v>8</v>
      </c>
      <c r="I56" s="71">
        <f>IF(ISERROR(VLOOKUP($B56,Old!$B$2:$N$96,I$1,FALSE)),0,VLOOKUP($B56,Old!$B$2:$N$96,I$1,FALSE))+IF(ISERROR(VLOOKUP($B56,New!$B$2:$N$94,I$1,FALSE)),0,VLOOKUP($B56,New!$B$2:$N$94,I$1,FALSE))</f>
        <v>8</v>
      </c>
      <c r="J56" s="71">
        <f>IF(ISERROR(VLOOKUP($B56,Old!$B$2:$N$96,J$1,FALSE)),0,VLOOKUP($B56,Old!$B$2:$N$96,J$1,FALSE))+IF(ISERROR(VLOOKUP($B56,New!$B$2:$N$94,J$1,FALSE)),0,VLOOKUP($B56,New!$B$2:$N$94,J$1,FALSE))</f>
        <v>3</v>
      </c>
      <c r="K56" s="71">
        <f>IF(ISERROR(VLOOKUP($B56,Old!$B$2:$N$96,K$1,FALSE)),0,VLOOKUP($B56,Old!$B$2:$N$96,K$1,FALSE))+IF(ISERROR(VLOOKUP($B56,New!$B$2:$N$94,K$1,FALSE)),0,VLOOKUP($B56,New!$B$2:$N$94,K$1,FALSE))</f>
        <v>0</v>
      </c>
      <c r="L56" s="71">
        <f>IF(ISERROR(VLOOKUP($B56,Old!$B$2:$N$96,L$1,FALSE)),0,VLOOKUP($B56,Old!$B$2:$N$96,L$1,FALSE))+IF(ISERROR(VLOOKUP($B56,New!$B$2:$N$94,L$1,FALSE)),0,VLOOKUP($B56,New!$B$2:$N$94,L$1,FALSE))</f>
        <v>40</v>
      </c>
      <c r="M56" s="71">
        <f>IF(ISERROR(VLOOKUP($B56,Old!$B$2:$N$96,M$1,FALSE)),0,VLOOKUP($B56,Old!$B$2:$N$96,M$1,FALSE))+IF(ISERROR(VLOOKUP($B56,New!$B$2:$N$94,M$1,FALSE)),0,VLOOKUP($B56,New!$B$2:$N$94,M$1,FALSE))</f>
        <v>3</v>
      </c>
      <c r="N56" s="71">
        <f>IF(ISERROR(VLOOKUP($B56,Old!$B$2:$N$96,N$1,FALSE)),0,VLOOKUP($B56,Old!$B$2:$N$96,N$1,FALSE))+IF(ISERROR(VLOOKUP($B56,New!$B$2:$N$94,N$1,FALSE)),0,VLOOKUP($B56,New!$B$2:$N$94,N$1,FALSE))</f>
        <v>7</v>
      </c>
      <c r="O56" s="71">
        <f>IF(ISERROR(VLOOKUP($B56,Old!$B$2:$N$96,O$1,FALSE)),0,VLOOKUP($B56,Old!$B$2:$N$96,O$1,FALSE))+IF(ISERROR(VLOOKUP($B56,New!$B$2:$N$94,O$1,FALSE)),0,VLOOKUP($B56,New!$B$2:$N$94,O$1,FALSE))</f>
        <v>6</v>
      </c>
      <c r="P56" s="71">
        <f>IF(ISERROR(VLOOKUP($B56,Old!$B$2:$N$96,P$1,FALSE)),0,VLOOKUP($B56,Old!$B$2:$N$96,P$1,FALSE))+IF(ISERROR(VLOOKUP($B56,New!$B$2:$N$94,P$1,FALSE)),0,VLOOKUP($B56,New!$B$2:$N$94,P$1,FALSE))</f>
        <v>0</v>
      </c>
      <c r="Q56" s="71">
        <f>IF(ISERROR(VLOOKUP($B56,Old!$B$2:$N$96,Q$1,FALSE)),0,VLOOKUP($B56,Old!$B$2:$N$96,Q$1,FALSE))+IF(ISERROR(VLOOKUP($B56,New!$B$2:$N$94,Q$1,FALSE)),0,VLOOKUP($B56,New!$B$2:$N$94,Q$1,FALSE))</f>
        <v>37</v>
      </c>
      <c r="R56" s="72">
        <f t="shared" si="3"/>
        <v>128</v>
      </c>
      <c r="S56" s="3">
        <f t="shared" si="4"/>
        <v>128</v>
      </c>
      <c r="T56" s="3" t="s">
        <v>187</v>
      </c>
      <c r="U56" s="3" t="str">
        <f t="shared" si="5"/>
        <v>NO</v>
      </c>
      <c r="V56" s="80">
        <f>VLOOKUP($A56,Rules!$A$2:$E$18,V$1,FALSE)</f>
        <v>0</v>
      </c>
      <c r="W56" s="80">
        <f>VLOOKUP($A56,Rules!$A$2:$E$18,W$1,FALSE)</f>
        <v>30</v>
      </c>
      <c r="X56" s="80">
        <f>VLOOKUP($A56,Rules!$A$2:$E$18,X$1,FALSE)</f>
        <v>60</v>
      </c>
      <c r="Y56" s="80">
        <f>VLOOKUP($A56,Rules!$A$2:$E$18,Y$1,FALSE)</f>
        <v>60</v>
      </c>
    </row>
    <row r="57" spans="1:25" x14ac:dyDescent="0.2">
      <c r="A57" s="1">
        <v>5</v>
      </c>
      <c r="B57" s="1">
        <v>3102</v>
      </c>
      <c r="C57" s="78" t="s">
        <v>67</v>
      </c>
      <c r="D57" s="79">
        <f>VLOOKUP($B57,Points!$A$2:$P$99,16,FALSE)</f>
        <v>119</v>
      </c>
      <c r="E57" s="79">
        <f>VLOOKUP($B57,Points!$A$2:$P$99,15,FALSE)</f>
        <v>4</v>
      </c>
      <c r="F57" s="79">
        <f>VLOOKUP($B57,Points!$A$2:$P$99,14,FALSE)</f>
        <v>0</v>
      </c>
      <c r="G57" s="71">
        <f>IF(ISERROR(VLOOKUP($B57,Old!$B$2:$N$96,G$1,FALSE)),0,VLOOKUP($B57,Old!$B$2:$N$96,G$1,FALSE))+IF(ISERROR(VLOOKUP($B57,New!$B$2:$N$94,G$1,FALSE)),0,VLOOKUP($B57,New!$B$2:$N$94,G$1,FALSE))</f>
        <v>0</v>
      </c>
      <c r="H57" s="71">
        <f>IF(ISERROR(VLOOKUP($B57,Old!$B$2:$N$96,H$1,FALSE)),0,VLOOKUP($B57,Old!$B$2:$N$96,H$1,FALSE))+IF(ISERROR(VLOOKUP($B57,New!$B$2:$N$94,H$1,FALSE)),0,VLOOKUP($B57,New!$B$2:$N$94,H$1,FALSE))</f>
        <v>0</v>
      </c>
      <c r="I57" s="71">
        <f>IF(ISERROR(VLOOKUP($B57,Old!$B$2:$N$96,I$1,FALSE)),0,VLOOKUP($B57,Old!$B$2:$N$96,I$1,FALSE))+IF(ISERROR(VLOOKUP($B57,New!$B$2:$N$94,I$1,FALSE)),0,VLOOKUP($B57,New!$B$2:$N$94,I$1,FALSE))</f>
        <v>0</v>
      </c>
      <c r="J57" s="71">
        <f>IF(ISERROR(VLOOKUP($B57,Old!$B$2:$N$96,J$1,FALSE)),0,VLOOKUP($B57,Old!$B$2:$N$96,J$1,FALSE))+IF(ISERROR(VLOOKUP($B57,New!$B$2:$N$94,J$1,FALSE)),0,VLOOKUP($B57,New!$B$2:$N$94,J$1,FALSE))</f>
        <v>0</v>
      </c>
      <c r="K57" s="71">
        <f>IF(ISERROR(VLOOKUP($B57,Old!$B$2:$N$96,K$1,FALSE)),0,VLOOKUP($B57,Old!$B$2:$N$96,K$1,FALSE))+IF(ISERROR(VLOOKUP($B57,New!$B$2:$N$94,K$1,FALSE)),0,VLOOKUP($B57,New!$B$2:$N$94,K$1,FALSE))</f>
        <v>7</v>
      </c>
      <c r="L57" s="71">
        <f>IF(ISERROR(VLOOKUP($B57,Old!$B$2:$N$96,L$1,FALSE)),0,VLOOKUP($B57,Old!$B$2:$N$96,L$1,FALSE))+IF(ISERROR(VLOOKUP($B57,New!$B$2:$N$94,L$1,FALSE)),0,VLOOKUP($B57,New!$B$2:$N$94,L$1,FALSE))</f>
        <v>3</v>
      </c>
      <c r="M57" s="71">
        <f>IF(ISERROR(VLOOKUP($B57,Old!$B$2:$N$96,M$1,FALSE)),0,VLOOKUP($B57,Old!$B$2:$N$96,M$1,FALSE))+IF(ISERROR(VLOOKUP($B57,New!$B$2:$N$94,M$1,FALSE)),0,VLOOKUP($B57,New!$B$2:$N$94,M$1,FALSE))</f>
        <v>1</v>
      </c>
      <c r="N57" s="71">
        <f>IF(ISERROR(VLOOKUP($B57,Old!$B$2:$N$96,N$1,FALSE)),0,VLOOKUP($B57,Old!$B$2:$N$96,N$1,FALSE))+IF(ISERROR(VLOOKUP($B57,New!$B$2:$N$94,N$1,FALSE)),0,VLOOKUP($B57,New!$B$2:$N$94,N$1,FALSE))</f>
        <v>2</v>
      </c>
      <c r="O57" s="71">
        <f>IF(ISERROR(VLOOKUP($B57,Old!$B$2:$N$96,O$1,FALSE)),0,VLOOKUP($B57,Old!$B$2:$N$96,O$1,FALSE))+IF(ISERROR(VLOOKUP($B57,New!$B$2:$N$94,O$1,FALSE)),0,VLOOKUP($B57,New!$B$2:$N$94,O$1,FALSE))</f>
        <v>2</v>
      </c>
      <c r="P57" s="71">
        <f>IF(ISERROR(VLOOKUP($B57,Old!$B$2:$N$96,P$1,FALSE)),0,VLOOKUP($B57,Old!$B$2:$N$96,P$1,FALSE))+IF(ISERROR(VLOOKUP($B57,New!$B$2:$N$94,P$1,FALSE)),0,VLOOKUP($B57,New!$B$2:$N$94,P$1,FALSE))</f>
        <v>0</v>
      </c>
      <c r="Q57" s="71">
        <f>IF(ISERROR(VLOOKUP($B57,Old!$B$2:$N$96,Q$1,FALSE)),0,VLOOKUP($B57,Old!$B$2:$N$96,Q$1,FALSE))+IF(ISERROR(VLOOKUP($B57,New!$B$2:$N$94,Q$1,FALSE)),0,VLOOKUP($B57,New!$B$2:$N$94,Q$1,FALSE))</f>
        <v>6</v>
      </c>
      <c r="R57" s="72">
        <f t="shared" si="3"/>
        <v>21</v>
      </c>
      <c r="S57" s="3">
        <f t="shared" si="4"/>
        <v>21</v>
      </c>
      <c r="T57" s="3" t="s">
        <v>187</v>
      </c>
      <c r="U57" s="3" t="str">
        <f t="shared" si="5"/>
        <v>NO</v>
      </c>
      <c r="V57" s="80">
        <f>VLOOKUP($A57,Rules!$A$2:$E$18,V$1,FALSE)</f>
        <v>0</v>
      </c>
      <c r="W57" s="80">
        <f>VLOOKUP($A57,Rules!$A$2:$E$18,W$1,FALSE)</f>
        <v>30</v>
      </c>
      <c r="X57" s="80">
        <f>VLOOKUP($A57,Rules!$A$2:$E$18,X$1,FALSE)</f>
        <v>60</v>
      </c>
      <c r="Y57" s="80">
        <f>VLOOKUP($A57,Rules!$A$2:$E$18,Y$1,FALSE)</f>
        <v>60</v>
      </c>
    </row>
    <row r="58" spans="1:25" x14ac:dyDescent="0.2">
      <c r="A58" s="1">
        <v>5</v>
      </c>
      <c r="B58" s="1">
        <v>1570</v>
      </c>
      <c r="C58" s="78" t="s">
        <v>64</v>
      </c>
      <c r="D58" s="79">
        <f>VLOOKUP($B58,Points!$A$2:$P$99,16,FALSE)</f>
        <v>190</v>
      </c>
      <c r="E58" s="79">
        <f>VLOOKUP($B58,Points!$A$2:$P$99,15,FALSE)</f>
        <v>15</v>
      </c>
      <c r="F58" s="79">
        <f>VLOOKUP($B58,Points!$A$2:$P$99,14,FALSE)</f>
        <v>37</v>
      </c>
      <c r="G58" s="71">
        <f>IF(ISERROR(VLOOKUP($B58,Old!$B$2:$N$96,G$1,FALSE)),0,VLOOKUP($B58,Old!$B$2:$N$96,G$1,FALSE))+IF(ISERROR(VLOOKUP($B58,New!$B$2:$N$94,G$1,FALSE)),0,VLOOKUP($B58,New!$B$2:$N$94,G$1,FALSE))</f>
        <v>0</v>
      </c>
      <c r="H58" s="71">
        <f>IF(ISERROR(VLOOKUP($B58,Old!$B$2:$N$96,H$1,FALSE)),0,VLOOKUP($B58,Old!$B$2:$N$96,H$1,FALSE))+IF(ISERROR(VLOOKUP($B58,New!$B$2:$N$94,H$1,FALSE)),0,VLOOKUP($B58,New!$B$2:$N$94,H$1,FALSE))</f>
        <v>0</v>
      </c>
      <c r="I58" s="71">
        <f>IF(ISERROR(VLOOKUP($B58,Old!$B$2:$N$96,I$1,FALSE)),0,VLOOKUP($B58,Old!$B$2:$N$96,I$1,FALSE))+IF(ISERROR(VLOOKUP($B58,New!$B$2:$N$94,I$1,FALSE)),0,VLOOKUP($B58,New!$B$2:$N$94,I$1,FALSE))</f>
        <v>1</v>
      </c>
      <c r="J58" s="71">
        <f>IF(ISERROR(VLOOKUP($B58,Old!$B$2:$N$96,J$1,FALSE)),0,VLOOKUP($B58,Old!$B$2:$N$96,J$1,FALSE))+IF(ISERROR(VLOOKUP($B58,New!$B$2:$N$94,J$1,FALSE)),0,VLOOKUP($B58,New!$B$2:$N$94,J$1,FALSE))</f>
        <v>0</v>
      </c>
      <c r="K58" s="71">
        <f>IF(ISERROR(VLOOKUP($B58,Old!$B$2:$N$96,K$1,FALSE)),0,VLOOKUP($B58,Old!$B$2:$N$96,K$1,FALSE))+IF(ISERROR(VLOOKUP($B58,New!$B$2:$N$94,K$1,FALSE)),0,VLOOKUP($B58,New!$B$2:$N$94,K$1,FALSE))</f>
        <v>2</v>
      </c>
      <c r="L58" s="71">
        <f>IF(ISERROR(VLOOKUP($B58,Old!$B$2:$N$96,L$1,FALSE)),0,VLOOKUP($B58,Old!$B$2:$N$96,L$1,FALSE))+IF(ISERROR(VLOOKUP($B58,New!$B$2:$N$94,L$1,FALSE)),0,VLOOKUP($B58,New!$B$2:$N$94,L$1,FALSE))</f>
        <v>6</v>
      </c>
      <c r="M58" s="71">
        <f>IF(ISERROR(VLOOKUP($B58,Old!$B$2:$N$96,M$1,FALSE)),0,VLOOKUP($B58,Old!$B$2:$N$96,M$1,FALSE))+IF(ISERROR(VLOOKUP($B58,New!$B$2:$N$94,M$1,FALSE)),0,VLOOKUP($B58,New!$B$2:$N$94,M$1,FALSE))</f>
        <v>1</v>
      </c>
      <c r="N58" s="71">
        <f>IF(ISERROR(VLOOKUP($B58,Old!$B$2:$N$96,N$1,FALSE)),0,VLOOKUP($B58,Old!$B$2:$N$96,N$1,FALSE))+IF(ISERROR(VLOOKUP($B58,New!$B$2:$N$94,N$1,FALSE)),0,VLOOKUP($B58,New!$B$2:$N$94,N$1,FALSE))</f>
        <v>2</v>
      </c>
      <c r="O58" s="71">
        <f>IF(ISERROR(VLOOKUP($B58,Old!$B$2:$N$96,O$1,FALSE)),0,VLOOKUP($B58,Old!$B$2:$N$96,O$1,FALSE))+IF(ISERROR(VLOOKUP($B58,New!$B$2:$N$94,O$1,FALSE)),0,VLOOKUP($B58,New!$B$2:$N$94,O$1,FALSE))</f>
        <v>3</v>
      </c>
      <c r="P58" s="71">
        <f>IF(ISERROR(VLOOKUP($B58,Old!$B$2:$N$96,P$1,FALSE)),0,VLOOKUP($B58,Old!$B$2:$N$96,P$1,FALSE))+IF(ISERROR(VLOOKUP($B58,New!$B$2:$N$94,P$1,FALSE)),0,VLOOKUP($B58,New!$B$2:$N$94,P$1,FALSE))</f>
        <v>0</v>
      </c>
      <c r="Q58" s="71">
        <f>IF(ISERROR(VLOOKUP($B58,Old!$B$2:$N$96,Q$1,FALSE)),0,VLOOKUP($B58,Old!$B$2:$N$96,Q$1,FALSE))+IF(ISERROR(VLOOKUP($B58,New!$B$2:$N$94,Q$1,FALSE)),0,VLOOKUP($B58,New!$B$2:$N$94,Q$1,FALSE))</f>
        <v>1</v>
      </c>
      <c r="R58" s="72">
        <f t="shared" si="3"/>
        <v>16</v>
      </c>
      <c r="S58" s="3">
        <f t="shared" si="4"/>
        <v>16</v>
      </c>
      <c r="T58" s="3" t="s">
        <v>187</v>
      </c>
      <c r="U58" s="3" t="str">
        <f t="shared" si="5"/>
        <v>NO</v>
      </c>
      <c r="V58" s="80">
        <f>VLOOKUP($A58,Rules!$A$2:$E$18,V$1,FALSE)</f>
        <v>0</v>
      </c>
      <c r="W58" s="80">
        <f>VLOOKUP($A58,Rules!$A$2:$E$18,W$1,FALSE)</f>
        <v>30</v>
      </c>
      <c r="X58" s="80">
        <f>VLOOKUP($A58,Rules!$A$2:$E$18,X$1,FALSE)</f>
        <v>60</v>
      </c>
      <c r="Y58" s="80">
        <f>VLOOKUP($A58,Rules!$A$2:$E$18,Y$1,FALSE)</f>
        <v>60</v>
      </c>
    </row>
    <row r="59" spans="1:25" x14ac:dyDescent="0.2">
      <c r="A59" s="1">
        <v>5</v>
      </c>
      <c r="B59" s="1">
        <v>1621</v>
      </c>
      <c r="C59" s="78" t="s">
        <v>65</v>
      </c>
      <c r="D59" s="79">
        <f>VLOOKUP($B59,Points!$A$2:$P$99,16,FALSE)</f>
        <v>472</v>
      </c>
      <c r="E59" s="79">
        <f>VLOOKUP($B59,Points!$A$2:$P$99,15,FALSE)</f>
        <v>171</v>
      </c>
      <c r="F59" s="79">
        <f>VLOOKUP($B59,Points!$A$2:$P$99,14,FALSE)</f>
        <v>40</v>
      </c>
      <c r="G59" s="71">
        <f>IF(ISERROR(VLOOKUP($B59,Old!$B$2:$N$96,G$1,FALSE)),0,VLOOKUP($B59,Old!$B$2:$N$96,G$1,FALSE))+IF(ISERROR(VLOOKUP($B59,New!$B$2:$N$94,G$1,FALSE)),0,VLOOKUP($B59,New!$B$2:$N$94,G$1,FALSE))</f>
        <v>2</v>
      </c>
      <c r="H59" s="71">
        <f>IF(ISERROR(VLOOKUP($B59,Old!$B$2:$N$96,H$1,FALSE)),0,VLOOKUP($B59,Old!$B$2:$N$96,H$1,FALSE))+IF(ISERROR(VLOOKUP($B59,New!$B$2:$N$94,H$1,FALSE)),0,VLOOKUP($B59,New!$B$2:$N$94,H$1,FALSE))</f>
        <v>1</v>
      </c>
      <c r="I59" s="71">
        <f>IF(ISERROR(VLOOKUP($B59,Old!$B$2:$N$96,I$1,FALSE)),0,VLOOKUP($B59,Old!$B$2:$N$96,I$1,FALSE))+IF(ISERROR(VLOOKUP($B59,New!$B$2:$N$94,I$1,FALSE)),0,VLOOKUP($B59,New!$B$2:$N$94,I$1,FALSE))</f>
        <v>2</v>
      </c>
      <c r="J59" s="71">
        <f>IF(ISERROR(VLOOKUP($B59,Old!$B$2:$N$96,J$1,FALSE)),0,VLOOKUP($B59,Old!$B$2:$N$96,J$1,FALSE))+IF(ISERROR(VLOOKUP($B59,New!$B$2:$N$94,J$1,FALSE)),0,VLOOKUP($B59,New!$B$2:$N$94,J$1,FALSE))</f>
        <v>3</v>
      </c>
      <c r="K59" s="71">
        <f>IF(ISERROR(VLOOKUP($B59,Old!$B$2:$N$96,K$1,FALSE)),0,VLOOKUP($B59,Old!$B$2:$N$96,K$1,FALSE))+IF(ISERROR(VLOOKUP($B59,New!$B$2:$N$94,K$1,FALSE)),0,VLOOKUP($B59,New!$B$2:$N$94,K$1,FALSE))</f>
        <v>4</v>
      </c>
      <c r="L59" s="71">
        <f>IF(ISERROR(VLOOKUP($B59,Old!$B$2:$N$96,L$1,FALSE)),0,VLOOKUP($B59,Old!$B$2:$N$96,L$1,FALSE))+IF(ISERROR(VLOOKUP($B59,New!$B$2:$N$94,L$1,FALSE)),0,VLOOKUP($B59,New!$B$2:$N$94,L$1,FALSE))</f>
        <v>9</v>
      </c>
      <c r="M59" s="71">
        <f>IF(ISERROR(VLOOKUP($B59,Old!$B$2:$N$96,M$1,FALSE)),0,VLOOKUP($B59,Old!$B$2:$N$96,M$1,FALSE))+IF(ISERROR(VLOOKUP($B59,New!$B$2:$N$94,M$1,FALSE)),0,VLOOKUP($B59,New!$B$2:$N$94,M$1,FALSE))</f>
        <v>1</v>
      </c>
      <c r="N59" s="71">
        <f>IF(ISERROR(VLOOKUP($B59,Old!$B$2:$N$96,N$1,FALSE)),0,VLOOKUP($B59,Old!$B$2:$N$96,N$1,FALSE))+IF(ISERROR(VLOOKUP($B59,New!$B$2:$N$94,N$1,FALSE)),0,VLOOKUP($B59,New!$B$2:$N$94,N$1,FALSE))</f>
        <v>3</v>
      </c>
      <c r="O59" s="71">
        <f>IF(ISERROR(VLOOKUP($B59,Old!$B$2:$N$96,O$1,FALSE)),0,VLOOKUP($B59,Old!$B$2:$N$96,O$1,FALSE))+IF(ISERROR(VLOOKUP($B59,New!$B$2:$N$94,O$1,FALSE)),0,VLOOKUP($B59,New!$B$2:$N$94,O$1,FALSE))</f>
        <v>11</v>
      </c>
      <c r="P59" s="71">
        <f>IF(ISERROR(VLOOKUP($B59,Old!$B$2:$N$96,P$1,FALSE)),0,VLOOKUP($B59,Old!$B$2:$N$96,P$1,FALSE))+IF(ISERROR(VLOOKUP($B59,New!$B$2:$N$94,P$1,FALSE)),0,VLOOKUP($B59,New!$B$2:$N$94,P$1,FALSE))</f>
        <v>0</v>
      </c>
      <c r="Q59" s="71">
        <f>IF(ISERROR(VLOOKUP($B59,Old!$B$2:$N$96,Q$1,FALSE)),0,VLOOKUP($B59,Old!$B$2:$N$96,Q$1,FALSE))+IF(ISERROR(VLOOKUP($B59,New!$B$2:$N$94,Q$1,FALSE)),0,VLOOKUP($B59,New!$B$2:$N$94,Q$1,FALSE))</f>
        <v>10</v>
      </c>
      <c r="R59" s="72">
        <f t="shared" si="3"/>
        <v>46</v>
      </c>
      <c r="S59" s="3">
        <f t="shared" si="4"/>
        <v>46</v>
      </c>
      <c r="T59" s="3" t="s">
        <v>187</v>
      </c>
      <c r="U59" s="3" t="str">
        <f t="shared" si="5"/>
        <v>NO</v>
      </c>
      <c r="V59" s="80">
        <f>VLOOKUP($A59,Rules!$A$2:$E$18,V$1,FALSE)</f>
        <v>0</v>
      </c>
      <c r="W59" s="80">
        <f>VLOOKUP($A59,Rules!$A$2:$E$18,W$1,FALSE)</f>
        <v>30</v>
      </c>
      <c r="X59" s="80">
        <f>VLOOKUP($A59,Rules!$A$2:$E$18,X$1,FALSE)</f>
        <v>60</v>
      </c>
      <c r="Y59" s="80">
        <f>VLOOKUP($A59,Rules!$A$2:$E$18,Y$1,FALSE)</f>
        <v>60</v>
      </c>
    </row>
    <row r="60" spans="1:25" x14ac:dyDescent="0.2">
      <c r="A60" s="1">
        <v>5</v>
      </c>
      <c r="B60" s="1">
        <v>2463</v>
      </c>
      <c r="C60" s="78" t="s">
        <v>68</v>
      </c>
      <c r="D60" s="79">
        <f>VLOOKUP($B60,Points!$A$2:$P$99,16,FALSE)</f>
        <v>484</v>
      </c>
      <c r="E60" s="79">
        <f>VLOOKUP($B60,Points!$A$2:$P$99,15,FALSE)</f>
        <v>148</v>
      </c>
      <c r="F60" s="79">
        <f>VLOOKUP($B60,Points!$A$2:$P$99,14,FALSE)</f>
        <v>41</v>
      </c>
      <c r="G60" s="71">
        <f>IF(ISERROR(VLOOKUP($B60,Old!$B$2:$N$96,G$1,FALSE)),0,VLOOKUP($B60,Old!$B$2:$N$96,G$1,FALSE))+IF(ISERROR(VLOOKUP($B60,New!$B$2:$N$94,G$1,FALSE)),0,VLOOKUP($B60,New!$B$2:$N$94,G$1,FALSE))</f>
        <v>0</v>
      </c>
      <c r="H60" s="71">
        <f>IF(ISERROR(VLOOKUP($B60,Old!$B$2:$N$96,H$1,FALSE)),0,VLOOKUP($B60,Old!$B$2:$N$96,H$1,FALSE))+IF(ISERROR(VLOOKUP($B60,New!$B$2:$N$94,H$1,FALSE)),0,VLOOKUP($B60,New!$B$2:$N$94,H$1,FALSE))</f>
        <v>2</v>
      </c>
      <c r="I60" s="71">
        <f>IF(ISERROR(VLOOKUP($B60,Old!$B$2:$N$96,I$1,FALSE)),0,VLOOKUP($B60,Old!$B$2:$N$96,I$1,FALSE))+IF(ISERROR(VLOOKUP($B60,New!$B$2:$N$94,I$1,FALSE)),0,VLOOKUP($B60,New!$B$2:$N$94,I$1,FALSE))</f>
        <v>3</v>
      </c>
      <c r="J60" s="71">
        <f>IF(ISERROR(VLOOKUP($B60,Old!$B$2:$N$96,J$1,FALSE)),0,VLOOKUP($B60,Old!$B$2:$N$96,J$1,FALSE))+IF(ISERROR(VLOOKUP($B60,New!$B$2:$N$94,J$1,FALSE)),0,VLOOKUP($B60,New!$B$2:$N$94,J$1,FALSE))</f>
        <v>2</v>
      </c>
      <c r="K60" s="71">
        <f>IF(ISERROR(VLOOKUP($B60,Old!$B$2:$N$96,K$1,FALSE)),0,VLOOKUP($B60,Old!$B$2:$N$96,K$1,FALSE))+IF(ISERROR(VLOOKUP($B60,New!$B$2:$N$94,K$1,FALSE)),0,VLOOKUP($B60,New!$B$2:$N$94,K$1,FALSE))</f>
        <v>5</v>
      </c>
      <c r="L60" s="71">
        <f>IF(ISERROR(VLOOKUP($B60,Old!$B$2:$N$96,L$1,FALSE)),0,VLOOKUP($B60,Old!$B$2:$N$96,L$1,FALSE))+IF(ISERROR(VLOOKUP($B60,New!$B$2:$N$94,L$1,FALSE)),0,VLOOKUP($B60,New!$B$2:$N$94,L$1,FALSE))</f>
        <v>12</v>
      </c>
      <c r="M60" s="71">
        <f>IF(ISERROR(VLOOKUP($B60,Old!$B$2:$N$96,M$1,FALSE)),0,VLOOKUP($B60,Old!$B$2:$N$96,M$1,FALSE))+IF(ISERROR(VLOOKUP($B60,New!$B$2:$N$94,M$1,FALSE)),0,VLOOKUP($B60,New!$B$2:$N$94,M$1,FALSE))</f>
        <v>1</v>
      </c>
      <c r="N60" s="71">
        <f>IF(ISERROR(VLOOKUP($B60,Old!$B$2:$N$96,N$1,FALSE)),0,VLOOKUP($B60,Old!$B$2:$N$96,N$1,FALSE))+IF(ISERROR(VLOOKUP($B60,New!$B$2:$N$94,N$1,FALSE)),0,VLOOKUP($B60,New!$B$2:$N$94,N$1,FALSE))</f>
        <v>4</v>
      </c>
      <c r="O60" s="71">
        <f>IF(ISERROR(VLOOKUP($B60,Old!$B$2:$N$96,O$1,FALSE)),0,VLOOKUP($B60,Old!$B$2:$N$96,O$1,FALSE))+IF(ISERROR(VLOOKUP($B60,New!$B$2:$N$94,O$1,FALSE)),0,VLOOKUP($B60,New!$B$2:$N$94,O$1,FALSE))</f>
        <v>5</v>
      </c>
      <c r="P60" s="71">
        <f>IF(ISERROR(VLOOKUP($B60,Old!$B$2:$N$96,P$1,FALSE)),0,VLOOKUP($B60,Old!$B$2:$N$96,P$1,FALSE))+IF(ISERROR(VLOOKUP($B60,New!$B$2:$N$94,P$1,FALSE)),0,VLOOKUP($B60,New!$B$2:$N$94,P$1,FALSE))</f>
        <v>0</v>
      </c>
      <c r="Q60" s="71">
        <f>IF(ISERROR(VLOOKUP($B60,Old!$B$2:$N$96,Q$1,FALSE)),0,VLOOKUP($B60,Old!$B$2:$N$96,Q$1,FALSE))+IF(ISERROR(VLOOKUP($B60,New!$B$2:$N$94,Q$1,FALSE)),0,VLOOKUP($B60,New!$B$2:$N$94,Q$1,FALSE))</f>
        <v>12</v>
      </c>
      <c r="R60" s="72">
        <f t="shared" si="3"/>
        <v>46</v>
      </c>
      <c r="S60" s="3">
        <f t="shared" si="4"/>
        <v>46</v>
      </c>
      <c r="T60" s="3" t="s">
        <v>187</v>
      </c>
      <c r="U60" s="3" t="str">
        <f t="shared" si="5"/>
        <v>NO</v>
      </c>
      <c r="V60" s="80">
        <f>VLOOKUP($A60,Rules!$A$2:$E$18,V$1,FALSE)</f>
        <v>0</v>
      </c>
      <c r="W60" s="80">
        <f>VLOOKUP($A60,Rules!$A$2:$E$18,W$1,FALSE)</f>
        <v>30</v>
      </c>
      <c r="X60" s="80">
        <f>VLOOKUP($A60,Rules!$A$2:$E$18,X$1,FALSE)</f>
        <v>60</v>
      </c>
      <c r="Y60" s="80">
        <f>VLOOKUP($A60,Rules!$A$2:$E$18,Y$1,FALSE)</f>
        <v>60</v>
      </c>
    </row>
    <row r="61" spans="1:25" x14ac:dyDescent="0.2">
      <c r="A61" s="1">
        <v>5</v>
      </c>
      <c r="B61" s="1">
        <v>2854</v>
      </c>
      <c r="C61" s="78" t="s">
        <v>61</v>
      </c>
      <c r="D61" s="79">
        <f>VLOOKUP($B61,Points!$A$2:$P$99,16,FALSE)</f>
        <v>383</v>
      </c>
      <c r="E61" s="79">
        <f>VLOOKUP($B61,Points!$A$2:$P$99,15,FALSE)</f>
        <v>152</v>
      </c>
      <c r="F61" s="79">
        <f>VLOOKUP($B61,Points!$A$2:$P$99,14,FALSE)</f>
        <v>131</v>
      </c>
      <c r="G61" s="71">
        <f>IF(ISERROR(VLOOKUP($B61,Old!$B$2:$N$96,G$1,FALSE)),0,VLOOKUP($B61,Old!$B$2:$N$96,G$1,FALSE))+IF(ISERROR(VLOOKUP($B61,New!$B$2:$N$94,G$1,FALSE)),0,VLOOKUP($B61,New!$B$2:$N$94,G$1,FALSE))</f>
        <v>0</v>
      </c>
      <c r="H61" s="71">
        <f>IF(ISERROR(VLOOKUP($B61,Old!$B$2:$N$96,H$1,FALSE)),0,VLOOKUP($B61,Old!$B$2:$N$96,H$1,FALSE))+IF(ISERROR(VLOOKUP($B61,New!$B$2:$N$94,H$1,FALSE)),0,VLOOKUP($B61,New!$B$2:$N$94,H$1,FALSE))</f>
        <v>11</v>
      </c>
      <c r="I61" s="71">
        <f>IF(ISERROR(VLOOKUP($B61,Old!$B$2:$N$96,I$1,FALSE)),0,VLOOKUP($B61,Old!$B$2:$N$96,I$1,FALSE))+IF(ISERROR(VLOOKUP($B61,New!$B$2:$N$94,I$1,FALSE)),0,VLOOKUP($B61,New!$B$2:$N$94,I$1,FALSE))</f>
        <v>2</v>
      </c>
      <c r="J61" s="71">
        <f>IF(ISERROR(VLOOKUP($B61,Old!$B$2:$N$96,J$1,FALSE)),0,VLOOKUP($B61,Old!$B$2:$N$96,J$1,FALSE))+IF(ISERROR(VLOOKUP($B61,New!$B$2:$N$94,J$1,FALSE)),0,VLOOKUP($B61,New!$B$2:$N$94,J$1,FALSE))</f>
        <v>0</v>
      </c>
      <c r="K61" s="71">
        <f>IF(ISERROR(VLOOKUP($B61,Old!$B$2:$N$96,K$1,FALSE)),0,VLOOKUP($B61,Old!$B$2:$N$96,K$1,FALSE))+IF(ISERROR(VLOOKUP($B61,New!$B$2:$N$94,K$1,FALSE)),0,VLOOKUP($B61,New!$B$2:$N$94,K$1,FALSE))</f>
        <v>6</v>
      </c>
      <c r="L61" s="71">
        <f>IF(ISERROR(VLOOKUP($B61,Old!$B$2:$N$96,L$1,FALSE)),0,VLOOKUP($B61,Old!$B$2:$N$96,L$1,FALSE))+IF(ISERROR(VLOOKUP($B61,New!$B$2:$N$94,L$1,FALSE)),0,VLOOKUP($B61,New!$B$2:$N$94,L$1,FALSE))</f>
        <v>2</v>
      </c>
      <c r="M61" s="71">
        <f>IF(ISERROR(VLOOKUP($B61,Old!$B$2:$N$96,M$1,FALSE)),0,VLOOKUP($B61,Old!$B$2:$N$96,M$1,FALSE))+IF(ISERROR(VLOOKUP($B61,New!$B$2:$N$94,M$1,FALSE)),0,VLOOKUP($B61,New!$B$2:$N$94,M$1,FALSE))</f>
        <v>1</v>
      </c>
      <c r="N61" s="71">
        <f>IF(ISERROR(VLOOKUP($B61,Old!$B$2:$N$96,N$1,FALSE)),0,VLOOKUP($B61,Old!$B$2:$N$96,N$1,FALSE))+IF(ISERROR(VLOOKUP($B61,New!$B$2:$N$94,N$1,FALSE)),0,VLOOKUP($B61,New!$B$2:$N$94,N$1,FALSE))</f>
        <v>5</v>
      </c>
      <c r="O61" s="71">
        <f>IF(ISERROR(VLOOKUP($B61,Old!$B$2:$N$96,O$1,FALSE)),0,VLOOKUP($B61,Old!$B$2:$N$96,O$1,FALSE))+IF(ISERROR(VLOOKUP($B61,New!$B$2:$N$94,O$1,FALSE)),0,VLOOKUP($B61,New!$B$2:$N$94,O$1,FALSE))</f>
        <v>2</v>
      </c>
      <c r="P61" s="71">
        <f>IF(ISERROR(VLOOKUP($B61,Old!$B$2:$N$96,P$1,FALSE)),0,VLOOKUP($B61,Old!$B$2:$N$96,P$1,FALSE))+IF(ISERROR(VLOOKUP($B61,New!$B$2:$N$94,P$1,FALSE)),0,VLOOKUP($B61,New!$B$2:$N$94,P$1,FALSE))</f>
        <v>1</v>
      </c>
      <c r="Q61" s="71">
        <f>IF(ISERROR(VLOOKUP($B61,Old!$B$2:$N$96,Q$1,FALSE)),0,VLOOKUP($B61,Old!$B$2:$N$96,Q$1,FALSE))+IF(ISERROR(VLOOKUP($B61,New!$B$2:$N$94,Q$1,FALSE)),0,VLOOKUP($B61,New!$B$2:$N$94,Q$1,FALSE))</f>
        <v>5</v>
      </c>
      <c r="R61" s="72">
        <f t="shared" si="3"/>
        <v>35</v>
      </c>
      <c r="S61" s="3">
        <f t="shared" si="4"/>
        <v>35</v>
      </c>
      <c r="T61" s="3" t="s">
        <v>187</v>
      </c>
      <c r="U61" s="3" t="str">
        <f t="shared" si="5"/>
        <v>NO</v>
      </c>
      <c r="V61" s="80">
        <f>VLOOKUP($A61,Rules!$A$2:$E$18,V$1,FALSE)</f>
        <v>0</v>
      </c>
      <c r="W61" s="80">
        <f>VLOOKUP($A61,Rules!$A$2:$E$18,W$1,FALSE)</f>
        <v>30</v>
      </c>
      <c r="X61" s="80">
        <f>VLOOKUP($A61,Rules!$A$2:$E$18,X$1,FALSE)</f>
        <v>60</v>
      </c>
      <c r="Y61" s="80">
        <f>VLOOKUP($A61,Rules!$A$2:$E$18,Y$1,FALSE)</f>
        <v>60</v>
      </c>
    </row>
    <row r="62" spans="1:25" x14ac:dyDescent="0.2">
      <c r="A62" s="1">
        <v>5</v>
      </c>
      <c r="B62" s="1">
        <v>3678</v>
      </c>
      <c r="C62" s="78" t="s">
        <v>180</v>
      </c>
      <c r="D62" s="79">
        <f>VLOOKUP($B62,Points!$A$2:$P$99,16,FALSE)</f>
        <v>499</v>
      </c>
      <c r="E62" s="79">
        <f>VLOOKUP($B62,Points!$A$2:$P$99,15,FALSE)</f>
        <v>161</v>
      </c>
      <c r="F62" s="79">
        <f>VLOOKUP($B62,Points!$A$2:$P$99,14,FALSE)</f>
        <v>0</v>
      </c>
      <c r="G62" s="71">
        <f>IF(ISERROR(VLOOKUP($B62,Old!$B$2:$N$96,G$1,FALSE)),0,VLOOKUP($B62,Old!$B$2:$N$96,G$1,FALSE))+IF(ISERROR(VLOOKUP($B62,New!$B$2:$N$94,G$1,FALSE)),0,VLOOKUP($B62,New!$B$2:$N$94,G$1,FALSE))</f>
        <v>0</v>
      </c>
      <c r="H62" s="71">
        <f>IF(ISERROR(VLOOKUP($B62,Old!$B$2:$N$96,H$1,FALSE)),0,VLOOKUP($B62,Old!$B$2:$N$96,H$1,FALSE))+IF(ISERROR(VLOOKUP($B62,New!$B$2:$N$94,H$1,FALSE)),0,VLOOKUP($B62,New!$B$2:$N$94,H$1,FALSE))</f>
        <v>1</v>
      </c>
      <c r="I62" s="71">
        <f>IF(ISERROR(VLOOKUP($B62,Old!$B$2:$N$96,I$1,FALSE)),0,VLOOKUP($B62,Old!$B$2:$N$96,I$1,FALSE))+IF(ISERROR(VLOOKUP($B62,New!$B$2:$N$94,I$1,FALSE)),0,VLOOKUP($B62,New!$B$2:$N$94,I$1,FALSE))</f>
        <v>6</v>
      </c>
      <c r="J62" s="71">
        <f>IF(ISERROR(VLOOKUP($B62,Old!$B$2:$N$96,J$1,FALSE)),0,VLOOKUP($B62,Old!$B$2:$N$96,J$1,FALSE))+IF(ISERROR(VLOOKUP($B62,New!$B$2:$N$94,J$1,FALSE)),0,VLOOKUP($B62,New!$B$2:$N$94,J$1,FALSE))</f>
        <v>1</v>
      </c>
      <c r="K62" s="71">
        <f>IF(ISERROR(VLOOKUP($B62,Old!$B$2:$N$96,K$1,FALSE)),0,VLOOKUP($B62,Old!$B$2:$N$96,K$1,FALSE))+IF(ISERROR(VLOOKUP($B62,New!$B$2:$N$94,K$1,FALSE)),0,VLOOKUP($B62,New!$B$2:$N$94,K$1,FALSE))</f>
        <v>7</v>
      </c>
      <c r="L62" s="71">
        <f>IF(ISERROR(VLOOKUP($B62,Old!$B$2:$N$96,L$1,FALSE)),0,VLOOKUP($B62,Old!$B$2:$N$96,L$1,FALSE))+IF(ISERROR(VLOOKUP($B62,New!$B$2:$N$94,L$1,FALSE)),0,VLOOKUP($B62,New!$B$2:$N$94,L$1,FALSE))</f>
        <v>13</v>
      </c>
      <c r="M62" s="71">
        <f>IF(ISERROR(VLOOKUP($B62,Old!$B$2:$N$96,M$1,FALSE)),0,VLOOKUP($B62,Old!$B$2:$N$96,M$1,FALSE))+IF(ISERROR(VLOOKUP($B62,New!$B$2:$N$94,M$1,FALSE)),0,VLOOKUP($B62,New!$B$2:$N$94,M$1,FALSE))</f>
        <v>5</v>
      </c>
      <c r="N62" s="71">
        <f>IF(ISERROR(VLOOKUP($B62,Old!$B$2:$N$96,N$1,FALSE)),0,VLOOKUP($B62,Old!$B$2:$N$96,N$1,FALSE))+IF(ISERROR(VLOOKUP($B62,New!$B$2:$N$94,N$1,FALSE)),0,VLOOKUP($B62,New!$B$2:$N$94,N$1,FALSE))</f>
        <v>1</v>
      </c>
      <c r="O62" s="71">
        <f>IF(ISERROR(VLOOKUP($B62,Old!$B$2:$N$96,O$1,FALSE)),0,VLOOKUP($B62,Old!$B$2:$N$96,O$1,FALSE))+IF(ISERROR(VLOOKUP($B62,New!$B$2:$N$94,O$1,FALSE)),0,VLOOKUP($B62,New!$B$2:$N$94,O$1,FALSE))</f>
        <v>7</v>
      </c>
      <c r="P62" s="71">
        <f>IF(ISERROR(VLOOKUP($B62,Old!$B$2:$N$96,P$1,FALSE)),0,VLOOKUP($B62,Old!$B$2:$N$96,P$1,FALSE))+IF(ISERROR(VLOOKUP($B62,New!$B$2:$N$94,P$1,FALSE)),0,VLOOKUP($B62,New!$B$2:$N$94,P$1,FALSE))</f>
        <v>4</v>
      </c>
      <c r="Q62" s="71">
        <f>IF(ISERROR(VLOOKUP($B62,Old!$B$2:$N$96,Q$1,FALSE)),0,VLOOKUP($B62,Old!$B$2:$N$96,Q$1,FALSE))+IF(ISERROR(VLOOKUP($B62,New!$B$2:$N$94,Q$1,FALSE)),0,VLOOKUP($B62,New!$B$2:$N$94,Q$1,FALSE))</f>
        <v>8</v>
      </c>
      <c r="R62" s="72">
        <f t="shared" si="3"/>
        <v>53</v>
      </c>
      <c r="S62" s="3">
        <f t="shared" si="4"/>
        <v>53</v>
      </c>
      <c r="T62" s="3" t="s">
        <v>187</v>
      </c>
      <c r="U62" s="3" t="str">
        <f t="shared" si="5"/>
        <v>NO</v>
      </c>
      <c r="V62" s="80">
        <f>VLOOKUP($A62,Rules!$A$2:$E$18,V$1,FALSE)</f>
        <v>0</v>
      </c>
      <c r="W62" s="80">
        <f>VLOOKUP($A62,Rules!$A$2:$E$18,W$1,FALSE)</f>
        <v>30</v>
      </c>
      <c r="X62" s="80">
        <f>VLOOKUP($A62,Rules!$A$2:$E$18,X$1,FALSE)</f>
        <v>60</v>
      </c>
      <c r="Y62" s="80">
        <f>VLOOKUP($A62,Rules!$A$2:$E$18,Y$1,FALSE)</f>
        <v>60</v>
      </c>
    </row>
    <row r="63" spans="1:25" x14ac:dyDescent="0.2">
      <c r="A63" s="1" t="s">
        <v>281</v>
      </c>
      <c r="B63" s="1">
        <v>538</v>
      </c>
      <c r="C63" s="78" t="s">
        <v>78</v>
      </c>
      <c r="D63" s="79">
        <f>VLOOKUP($B63,Points!$A$2:$P$99,16,FALSE)</f>
        <v>689</v>
      </c>
      <c r="E63" s="79">
        <f>VLOOKUP($B63,Points!$A$2:$P$99,15,FALSE)</f>
        <v>366</v>
      </c>
      <c r="F63" s="79">
        <f>VLOOKUP($B63,Points!$A$2:$P$99,14,FALSE)</f>
        <v>237</v>
      </c>
      <c r="G63" s="71">
        <f>IF(ISERROR(VLOOKUP($B63,Old!$B$2:$N$96,G$1,FALSE)),0,VLOOKUP($B63,Old!$B$2:$N$96,G$1,FALSE))+IF(ISERROR(VLOOKUP($B63,New!$B$2:$N$94,G$1,FALSE)),0,VLOOKUP($B63,New!$B$2:$N$94,G$1,FALSE))</f>
        <v>1</v>
      </c>
      <c r="H63" s="71">
        <f>IF(ISERROR(VLOOKUP($B63,Old!$B$2:$N$96,H$1,FALSE)),0,VLOOKUP($B63,Old!$B$2:$N$96,H$1,FALSE))+IF(ISERROR(VLOOKUP($B63,New!$B$2:$N$94,H$1,FALSE)),0,VLOOKUP($B63,New!$B$2:$N$94,H$1,FALSE))</f>
        <v>3</v>
      </c>
      <c r="I63" s="71">
        <f>IF(ISERROR(VLOOKUP($B63,Old!$B$2:$N$96,I$1,FALSE)),0,VLOOKUP($B63,Old!$B$2:$N$96,I$1,FALSE))+IF(ISERROR(VLOOKUP($B63,New!$B$2:$N$94,I$1,FALSE)),0,VLOOKUP($B63,New!$B$2:$N$94,I$1,FALSE))</f>
        <v>2</v>
      </c>
      <c r="J63" s="71">
        <f>IF(ISERROR(VLOOKUP($B63,Old!$B$2:$N$96,J$1,FALSE)),0,VLOOKUP($B63,Old!$B$2:$N$96,J$1,FALSE))+IF(ISERROR(VLOOKUP($B63,New!$B$2:$N$94,J$1,FALSE)),0,VLOOKUP($B63,New!$B$2:$N$94,J$1,FALSE))</f>
        <v>2</v>
      </c>
      <c r="K63" s="71">
        <f>IF(ISERROR(VLOOKUP($B63,Old!$B$2:$N$96,K$1,FALSE)),0,VLOOKUP($B63,Old!$B$2:$N$96,K$1,FALSE))+IF(ISERROR(VLOOKUP($B63,New!$B$2:$N$94,K$1,FALSE)),0,VLOOKUP($B63,New!$B$2:$N$94,K$1,FALSE))</f>
        <v>31</v>
      </c>
      <c r="L63" s="71">
        <f>IF(ISERROR(VLOOKUP($B63,Old!$B$2:$N$96,L$1,FALSE)),0,VLOOKUP($B63,Old!$B$2:$N$96,L$1,FALSE))+IF(ISERROR(VLOOKUP($B63,New!$B$2:$N$94,L$1,FALSE)),0,VLOOKUP($B63,New!$B$2:$N$94,L$1,FALSE))</f>
        <v>3</v>
      </c>
      <c r="M63" s="71">
        <f>IF(ISERROR(VLOOKUP($B63,Old!$B$2:$N$96,M$1,FALSE)),0,VLOOKUP($B63,Old!$B$2:$N$96,M$1,FALSE))+IF(ISERROR(VLOOKUP($B63,New!$B$2:$N$94,M$1,FALSE)),0,VLOOKUP($B63,New!$B$2:$N$94,M$1,FALSE))</f>
        <v>2</v>
      </c>
      <c r="N63" s="71">
        <f>IF(ISERROR(VLOOKUP($B63,Old!$B$2:$N$96,N$1,FALSE)),0,VLOOKUP($B63,Old!$B$2:$N$96,N$1,FALSE))+IF(ISERROR(VLOOKUP($B63,New!$B$2:$N$94,N$1,FALSE)),0,VLOOKUP($B63,New!$B$2:$N$94,N$1,FALSE))</f>
        <v>4</v>
      </c>
      <c r="O63" s="71">
        <f>IF(ISERROR(VLOOKUP($B63,Old!$B$2:$N$96,O$1,FALSE)),0,VLOOKUP($B63,Old!$B$2:$N$96,O$1,FALSE))+IF(ISERROR(VLOOKUP($B63,New!$B$2:$N$94,O$1,FALSE)),0,VLOOKUP($B63,New!$B$2:$N$94,O$1,FALSE))</f>
        <v>11</v>
      </c>
      <c r="P63" s="71">
        <f>IF(ISERROR(VLOOKUP($B63,Old!$B$2:$N$96,P$1,FALSE)),0,VLOOKUP($B63,Old!$B$2:$N$96,P$1,FALSE))+IF(ISERROR(VLOOKUP($B63,New!$B$2:$N$94,P$1,FALSE)),0,VLOOKUP($B63,New!$B$2:$N$94,P$1,FALSE))</f>
        <v>4</v>
      </c>
      <c r="Q63" s="71">
        <f>IF(ISERROR(VLOOKUP($B63,Old!$B$2:$N$96,Q$1,FALSE)),0,VLOOKUP($B63,Old!$B$2:$N$96,Q$1,FALSE))+IF(ISERROR(VLOOKUP($B63,New!$B$2:$N$94,Q$1,FALSE)),0,VLOOKUP($B63,New!$B$2:$N$94,Q$1,FALSE))</f>
        <v>13</v>
      </c>
      <c r="R63" s="72">
        <f t="shared" si="3"/>
        <v>76</v>
      </c>
      <c r="S63" s="3">
        <f t="shared" si="4"/>
        <v>76</v>
      </c>
      <c r="T63" s="3" t="s">
        <v>187</v>
      </c>
      <c r="U63" s="3" t="str">
        <f t="shared" si="5"/>
        <v>NO</v>
      </c>
      <c r="V63" s="80">
        <f>VLOOKUP($A63,Rules!$A$2:$E$18,V$1,FALSE)</f>
        <v>0</v>
      </c>
      <c r="W63" s="80">
        <f>VLOOKUP($A63,Rules!$A$2:$E$18,W$1,FALSE)</f>
        <v>50</v>
      </c>
      <c r="X63" s="80">
        <f>VLOOKUP($A63,Rules!$A$2:$E$18,X$1,FALSE)</f>
        <v>100</v>
      </c>
      <c r="Y63" s="80">
        <f>VLOOKUP($A63,Rules!$A$2:$E$18,Y$1,FALSE)</f>
        <v>100</v>
      </c>
    </row>
    <row r="64" spans="1:25" x14ac:dyDescent="0.2">
      <c r="A64" s="1" t="s">
        <v>281</v>
      </c>
      <c r="B64" s="1">
        <v>58</v>
      </c>
      <c r="C64" s="78" t="s">
        <v>69</v>
      </c>
      <c r="D64" s="79">
        <f>VLOOKUP($B64,Points!$A$2:$P$99,16,FALSE)</f>
        <v>123</v>
      </c>
      <c r="E64" s="79">
        <f>VLOOKUP($B64,Points!$A$2:$P$99,15,FALSE)</f>
        <v>8</v>
      </c>
      <c r="F64" s="79">
        <f>VLOOKUP($B64,Points!$A$2:$P$99,14,FALSE)</f>
        <v>157</v>
      </c>
      <c r="G64" s="71">
        <f>IF(ISERROR(VLOOKUP($B64,Old!$B$2:$N$96,G$1,FALSE)),0,VLOOKUP($B64,Old!$B$2:$N$96,G$1,FALSE))+IF(ISERROR(VLOOKUP($B64,New!$B$2:$N$94,G$1,FALSE)),0,VLOOKUP($B64,New!$B$2:$N$94,G$1,FALSE))</f>
        <v>0</v>
      </c>
      <c r="H64" s="71">
        <f>IF(ISERROR(VLOOKUP($B64,Old!$B$2:$N$96,H$1,FALSE)),0,VLOOKUP($B64,Old!$B$2:$N$96,H$1,FALSE))+IF(ISERROR(VLOOKUP($B64,New!$B$2:$N$94,H$1,FALSE)),0,VLOOKUP($B64,New!$B$2:$N$94,H$1,FALSE))</f>
        <v>0</v>
      </c>
      <c r="I64" s="71">
        <f>IF(ISERROR(VLOOKUP($B64,Old!$B$2:$N$96,I$1,FALSE)),0,VLOOKUP($B64,Old!$B$2:$N$96,I$1,FALSE))+IF(ISERROR(VLOOKUP($B64,New!$B$2:$N$94,I$1,FALSE)),0,VLOOKUP($B64,New!$B$2:$N$94,I$1,FALSE))</f>
        <v>0</v>
      </c>
      <c r="J64" s="71">
        <f>IF(ISERROR(VLOOKUP($B64,Old!$B$2:$N$96,J$1,FALSE)),0,VLOOKUP($B64,Old!$B$2:$N$96,J$1,FALSE))+IF(ISERROR(VLOOKUP($B64,New!$B$2:$N$94,J$1,FALSE)),0,VLOOKUP($B64,New!$B$2:$N$94,J$1,FALSE))</f>
        <v>2</v>
      </c>
      <c r="K64" s="71">
        <f>IF(ISERROR(VLOOKUP($B64,Old!$B$2:$N$96,K$1,FALSE)),0,VLOOKUP($B64,Old!$B$2:$N$96,K$1,FALSE))+IF(ISERROR(VLOOKUP($B64,New!$B$2:$N$94,K$1,FALSE)),0,VLOOKUP($B64,New!$B$2:$N$94,K$1,FALSE))</f>
        <v>1</v>
      </c>
      <c r="L64" s="71">
        <f>IF(ISERROR(VLOOKUP($B64,Old!$B$2:$N$96,L$1,FALSE)),0,VLOOKUP($B64,Old!$B$2:$N$96,L$1,FALSE))+IF(ISERROR(VLOOKUP($B64,New!$B$2:$N$94,L$1,FALSE)),0,VLOOKUP($B64,New!$B$2:$N$94,L$1,FALSE))</f>
        <v>2</v>
      </c>
      <c r="M64" s="71">
        <f>IF(ISERROR(VLOOKUP($B64,Old!$B$2:$N$96,M$1,FALSE)),0,VLOOKUP($B64,Old!$B$2:$N$96,M$1,FALSE))+IF(ISERROR(VLOOKUP($B64,New!$B$2:$N$94,M$1,FALSE)),0,VLOOKUP($B64,New!$B$2:$N$94,M$1,FALSE))</f>
        <v>0</v>
      </c>
      <c r="N64" s="71">
        <f>IF(ISERROR(VLOOKUP($B64,Old!$B$2:$N$96,N$1,FALSE)),0,VLOOKUP($B64,Old!$B$2:$N$96,N$1,FALSE))+IF(ISERROR(VLOOKUP($B64,New!$B$2:$N$94,N$1,FALSE)),0,VLOOKUP($B64,New!$B$2:$N$94,N$1,FALSE))</f>
        <v>0</v>
      </c>
      <c r="O64" s="71">
        <f>IF(ISERROR(VLOOKUP($B64,Old!$B$2:$N$96,O$1,FALSE)),0,VLOOKUP($B64,Old!$B$2:$N$96,O$1,FALSE))+IF(ISERROR(VLOOKUP($B64,New!$B$2:$N$94,O$1,FALSE)),0,VLOOKUP($B64,New!$B$2:$N$94,O$1,FALSE))</f>
        <v>1</v>
      </c>
      <c r="P64" s="71">
        <f>IF(ISERROR(VLOOKUP($B64,Old!$B$2:$N$96,P$1,FALSE)),0,VLOOKUP($B64,Old!$B$2:$N$96,P$1,FALSE))+IF(ISERROR(VLOOKUP($B64,New!$B$2:$N$94,P$1,FALSE)),0,VLOOKUP($B64,New!$B$2:$N$94,P$1,FALSE))</f>
        <v>0</v>
      </c>
      <c r="Q64" s="71">
        <f>IF(ISERROR(VLOOKUP($B64,Old!$B$2:$N$96,Q$1,FALSE)),0,VLOOKUP($B64,Old!$B$2:$N$96,Q$1,FALSE))+IF(ISERROR(VLOOKUP($B64,New!$B$2:$N$94,Q$1,FALSE)),0,VLOOKUP($B64,New!$B$2:$N$94,Q$1,FALSE))</f>
        <v>3</v>
      </c>
      <c r="R64" s="72">
        <f t="shared" si="3"/>
        <v>9</v>
      </c>
      <c r="S64" s="3">
        <f t="shared" si="4"/>
        <v>9</v>
      </c>
      <c r="T64" s="3" t="s">
        <v>187</v>
      </c>
      <c r="U64" s="3" t="str">
        <f t="shared" si="5"/>
        <v>NO</v>
      </c>
      <c r="V64" s="80">
        <f>VLOOKUP($A64,Rules!$A$2:$E$18,V$1,FALSE)</f>
        <v>0</v>
      </c>
      <c r="W64" s="80">
        <f>VLOOKUP($A64,Rules!$A$2:$E$18,W$1,FALSE)</f>
        <v>50</v>
      </c>
      <c r="X64" s="80">
        <f>VLOOKUP($A64,Rules!$A$2:$E$18,X$1,FALSE)</f>
        <v>100</v>
      </c>
      <c r="Y64" s="80">
        <f>VLOOKUP($A64,Rules!$A$2:$E$18,Y$1,FALSE)</f>
        <v>100</v>
      </c>
    </row>
    <row r="65" spans="1:25" x14ac:dyDescent="0.2">
      <c r="A65" s="1" t="s">
        <v>281</v>
      </c>
      <c r="B65" s="1">
        <v>4390</v>
      </c>
      <c r="C65" s="78" t="s">
        <v>70</v>
      </c>
      <c r="D65" s="79">
        <f>VLOOKUP($B65,Points!$A$2:$P$99,16,FALSE)</f>
        <v>74</v>
      </c>
      <c r="E65" s="79">
        <f>VLOOKUP($B65,Points!$A$2:$P$99,15,FALSE)</f>
        <v>3</v>
      </c>
      <c r="F65" s="79">
        <f>VLOOKUP($B65,Points!$A$2:$P$99,14,FALSE)</f>
        <v>90</v>
      </c>
      <c r="G65" s="71">
        <f>IF(ISERROR(VLOOKUP($B65,Old!$B$2:$N$96,G$1,FALSE)),0,VLOOKUP($B65,Old!$B$2:$N$96,G$1,FALSE))+IF(ISERROR(VLOOKUP($B65,New!$B$2:$N$94,G$1,FALSE)),0,VLOOKUP($B65,New!$B$2:$N$94,G$1,FALSE))</f>
        <v>1</v>
      </c>
      <c r="H65" s="71">
        <f>IF(ISERROR(VLOOKUP($B65,Old!$B$2:$N$96,H$1,FALSE)),0,VLOOKUP($B65,Old!$B$2:$N$96,H$1,FALSE))+IF(ISERROR(VLOOKUP($B65,New!$B$2:$N$94,H$1,FALSE)),0,VLOOKUP($B65,New!$B$2:$N$94,H$1,FALSE))</f>
        <v>0</v>
      </c>
      <c r="I65" s="71">
        <f>IF(ISERROR(VLOOKUP($B65,Old!$B$2:$N$96,I$1,FALSE)),0,VLOOKUP($B65,Old!$B$2:$N$96,I$1,FALSE))+IF(ISERROR(VLOOKUP($B65,New!$B$2:$N$94,I$1,FALSE)),0,VLOOKUP($B65,New!$B$2:$N$94,I$1,FALSE))</f>
        <v>1</v>
      </c>
      <c r="J65" s="71">
        <f>IF(ISERROR(VLOOKUP($B65,Old!$B$2:$N$96,J$1,FALSE)),0,VLOOKUP($B65,Old!$B$2:$N$96,J$1,FALSE))+IF(ISERROR(VLOOKUP($B65,New!$B$2:$N$94,J$1,FALSE)),0,VLOOKUP($B65,New!$B$2:$N$94,J$1,FALSE))</f>
        <v>0</v>
      </c>
      <c r="K65" s="71">
        <f>IF(ISERROR(VLOOKUP($B65,Old!$B$2:$N$96,K$1,FALSE)),0,VLOOKUP($B65,Old!$B$2:$N$96,K$1,FALSE))+IF(ISERROR(VLOOKUP($B65,New!$B$2:$N$94,K$1,FALSE)),0,VLOOKUP($B65,New!$B$2:$N$94,K$1,FALSE))</f>
        <v>8</v>
      </c>
      <c r="L65" s="71">
        <f>IF(ISERROR(VLOOKUP($B65,Old!$B$2:$N$96,L$1,FALSE)),0,VLOOKUP($B65,Old!$B$2:$N$96,L$1,FALSE))+IF(ISERROR(VLOOKUP($B65,New!$B$2:$N$94,L$1,FALSE)),0,VLOOKUP($B65,New!$B$2:$N$94,L$1,FALSE))</f>
        <v>2</v>
      </c>
      <c r="M65" s="71">
        <f>IF(ISERROR(VLOOKUP($B65,Old!$B$2:$N$96,M$1,FALSE)),0,VLOOKUP($B65,Old!$B$2:$N$96,M$1,FALSE))+IF(ISERROR(VLOOKUP($B65,New!$B$2:$N$94,M$1,FALSE)),0,VLOOKUP($B65,New!$B$2:$N$94,M$1,FALSE))</f>
        <v>0</v>
      </c>
      <c r="N65" s="71">
        <f>IF(ISERROR(VLOOKUP($B65,Old!$B$2:$N$96,N$1,FALSE)),0,VLOOKUP($B65,Old!$B$2:$N$96,N$1,FALSE))+IF(ISERROR(VLOOKUP($B65,New!$B$2:$N$94,N$1,FALSE)),0,VLOOKUP($B65,New!$B$2:$N$94,N$1,FALSE))</f>
        <v>0</v>
      </c>
      <c r="O65" s="71">
        <f>IF(ISERROR(VLOOKUP($B65,Old!$B$2:$N$96,O$1,FALSE)),0,VLOOKUP($B65,Old!$B$2:$N$96,O$1,FALSE))+IF(ISERROR(VLOOKUP($B65,New!$B$2:$N$94,O$1,FALSE)),0,VLOOKUP($B65,New!$B$2:$N$94,O$1,FALSE))</f>
        <v>0</v>
      </c>
      <c r="P65" s="71">
        <f>IF(ISERROR(VLOOKUP($B65,Old!$B$2:$N$96,P$1,FALSE)),0,VLOOKUP($B65,Old!$B$2:$N$96,P$1,FALSE))+IF(ISERROR(VLOOKUP($B65,New!$B$2:$N$94,P$1,FALSE)),0,VLOOKUP($B65,New!$B$2:$N$94,P$1,FALSE))</f>
        <v>0</v>
      </c>
      <c r="Q65" s="71">
        <f>IF(ISERROR(VLOOKUP($B65,Old!$B$2:$N$96,Q$1,FALSE)),0,VLOOKUP($B65,Old!$B$2:$N$96,Q$1,FALSE))+IF(ISERROR(VLOOKUP($B65,New!$B$2:$N$94,Q$1,FALSE)),0,VLOOKUP($B65,New!$B$2:$N$94,Q$1,FALSE))</f>
        <v>2</v>
      </c>
      <c r="R65" s="72">
        <f t="shared" si="3"/>
        <v>14</v>
      </c>
      <c r="S65" s="3">
        <f t="shared" si="4"/>
        <v>14</v>
      </c>
      <c r="T65" s="3" t="s">
        <v>187</v>
      </c>
      <c r="U65" s="3" t="str">
        <f t="shared" si="5"/>
        <v>NO</v>
      </c>
      <c r="V65" s="80">
        <f>VLOOKUP($A65,Rules!$A$2:$E$18,V$1,FALSE)</f>
        <v>0</v>
      </c>
      <c r="W65" s="80">
        <f>VLOOKUP($A65,Rules!$A$2:$E$18,W$1,FALSE)</f>
        <v>50</v>
      </c>
      <c r="X65" s="80">
        <f>VLOOKUP($A65,Rules!$A$2:$E$18,X$1,FALSE)</f>
        <v>100</v>
      </c>
      <c r="Y65" s="80">
        <f>VLOOKUP($A65,Rules!$A$2:$E$18,Y$1,FALSE)</f>
        <v>100</v>
      </c>
    </row>
    <row r="66" spans="1:25" x14ac:dyDescent="0.2">
      <c r="A66" s="74"/>
      <c r="B66" s="156"/>
      <c r="C66" s="74"/>
      <c r="D66" s="74"/>
      <c r="E66" s="74"/>
      <c r="F66" s="74"/>
      <c r="G66" s="82">
        <f t="shared" ref="G66:Q66" si="6">SUM(G5:G65)</f>
        <v>61</v>
      </c>
      <c r="H66" s="82">
        <f t="shared" si="6"/>
        <v>83</v>
      </c>
      <c r="I66" s="82">
        <f t="shared" si="6"/>
        <v>54</v>
      </c>
      <c r="J66" s="82">
        <f t="shared" si="6"/>
        <v>60</v>
      </c>
      <c r="K66" s="82">
        <f t="shared" si="6"/>
        <v>258</v>
      </c>
      <c r="L66" s="82">
        <f t="shared" si="6"/>
        <v>189</v>
      </c>
      <c r="M66" s="82">
        <f t="shared" si="6"/>
        <v>69</v>
      </c>
      <c r="N66" s="82">
        <f t="shared" si="6"/>
        <v>88</v>
      </c>
      <c r="O66" s="82">
        <f t="shared" si="6"/>
        <v>145</v>
      </c>
      <c r="P66" s="82">
        <f t="shared" si="6"/>
        <v>32</v>
      </c>
      <c r="Q66" s="82">
        <f t="shared" si="6"/>
        <v>275</v>
      </c>
      <c r="R66" s="73">
        <f t="shared" si="3"/>
        <v>1314</v>
      </c>
      <c r="S66" s="74"/>
      <c r="T66" s="74"/>
      <c r="U66" s="74"/>
      <c r="V66" s="74"/>
      <c r="W66" s="74"/>
      <c r="X66" s="74"/>
      <c r="Y66" s="74"/>
    </row>
    <row r="67" spans="1:25" x14ac:dyDescent="0.2">
      <c r="A67" s="74"/>
      <c r="B67" s="156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</row>
    <row r="68" spans="1:25" x14ac:dyDescent="0.2">
      <c r="A68" s="74"/>
      <c r="B68" s="156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</row>
    <row r="69" spans="1:25" x14ac:dyDescent="0.2">
      <c r="A69" s="74"/>
      <c r="B69" s="156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</row>
    <row r="70" spans="1:25" x14ac:dyDescent="0.2">
      <c r="A70" s="74"/>
      <c r="B70" s="156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</row>
    <row r="71" spans="1:25" x14ac:dyDescent="0.2">
      <c r="B71" s="4"/>
    </row>
    <row r="72" spans="1:25" x14ac:dyDescent="0.2">
      <c r="B72" s="4"/>
    </row>
    <row r="73" spans="1:25" x14ac:dyDescent="0.2">
      <c r="B73" s="4"/>
    </row>
    <row r="74" spans="1:25" x14ac:dyDescent="0.2">
      <c r="B74" s="4"/>
    </row>
  </sheetData>
  <autoFilter ref="A4:Y65"/>
  <sortState ref="A5:Y66">
    <sortCondition ref="A5:A66"/>
    <sortCondition ref="C5:C66"/>
  </sortState>
  <mergeCells count="3">
    <mergeCell ref="G3:Q3"/>
    <mergeCell ref="V3:Y3"/>
    <mergeCell ref="A1:F1"/>
  </mergeCells>
  <conditionalFormatting sqref="D5:D65">
    <cfRule type="cellIs" dxfId="16" priority="16" operator="greaterThanOrEqual">
      <formula>$V5</formula>
    </cfRule>
  </conditionalFormatting>
  <conditionalFormatting sqref="E5:E65">
    <cfRule type="cellIs" dxfId="15" priority="15" operator="greaterThanOrEqual">
      <formula>$W5</formula>
    </cfRule>
  </conditionalFormatting>
  <conditionalFormatting sqref="G5:Q65">
    <cfRule type="cellIs" dxfId="14" priority="14" operator="greaterThanOrEqual">
      <formula>$X5</formula>
    </cfRule>
  </conditionalFormatting>
  <conditionalFormatting sqref="U5:U65">
    <cfRule type="cellIs" dxfId="13" priority="10" operator="equal">
      <formula>"YES"</formula>
    </cfRule>
    <cfRule type="cellIs" dxfId="12" priority="11" operator="equal">
      <formula>"NO"</formula>
    </cfRule>
  </conditionalFormatting>
  <conditionalFormatting sqref="A5:C65">
    <cfRule type="expression" dxfId="11" priority="4">
      <formula>$A5="MB"</formula>
    </cfRule>
    <cfRule type="expression" dxfId="10" priority="5">
      <formula>$A5=5</formula>
    </cfRule>
    <cfRule type="expression" dxfId="9" priority="6">
      <formula>$A5=4</formula>
    </cfRule>
    <cfRule type="expression" dxfId="8" priority="7">
      <formula>$A5=3</formula>
    </cfRule>
    <cfRule type="expression" dxfId="7" priority="8">
      <formula>$A5=2</formula>
    </cfRule>
    <cfRule type="expression" dxfId="6" priority="9">
      <formula>$A5=1</formula>
    </cfRule>
  </conditionalFormatting>
  <conditionalFormatting sqref="S5:S65">
    <cfRule type="cellIs" dxfId="5" priority="1" operator="greaterThanOrEqual">
      <formula>$Y5</formula>
    </cfRule>
    <cfRule type="cellIs" dxfId="4" priority="12" operator="greaterThanOrEqual">
      <formula>$Y5-4</formula>
    </cfRule>
    <cfRule type="cellIs" dxfId="3" priority="13" operator="lessThan">
      <formula>$Y5</formula>
    </cfRule>
  </conditionalFormatting>
  <conditionalFormatting sqref="T5:T65">
    <cfRule type="cellIs" dxfId="2" priority="2" operator="equal">
      <formula>"YES"</formula>
    </cfRule>
    <cfRule type="cellIs" dxfId="1" priority="3" operator="equal">
      <formula>"NO"</formula>
    </cfRule>
  </conditionalFormatting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sqref="A1:F1"/>
    </sheetView>
  </sheetViews>
  <sheetFormatPr defaultRowHeight="12.75" x14ac:dyDescent="0.2"/>
  <sheetData>
    <row r="1" spans="1:5" x14ac:dyDescent="0.2">
      <c r="A1" s="68" t="s">
        <v>6</v>
      </c>
      <c r="B1" s="68" t="s">
        <v>7</v>
      </c>
      <c r="C1" s="68" t="s">
        <v>133</v>
      </c>
      <c r="D1" s="68" t="s">
        <v>295</v>
      </c>
      <c r="E1" s="68" t="s">
        <v>27</v>
      </c>
    </row>
    <row r="2" spans="1:5" x14ac:dyDescent="0.2">
      <c r="A2" s="68">
        <v>1</v>
      </c>
      <c r="B2" s="2">
        <v>50</v>
      </c>
      <c r="C2" s="2">
        <v>0</v>
      </c>
      <c r="D2" s="2">
        <v>3</v>
      </c>
      <c r="E2" s="2">
        <v>15</v>
      </c>
    </row>
    <row r="3" spans="1:5" x14ac:dyDescent="0.2">
      <c r="A3" s="68">
        <v>2</v>
      </c>
      <c r="B3" s="2">
        <v>90</v>
      </c>
      <c r="C3" s="2">
        <v>2</v>
      </c>
      <c r="D3" s="2">
        <v>5</v>
      </c>
      <c r="E3" s="2">
        <v>25</v>
      </c>
    </row>
    <row r="4" spans="1:5" x14ac:dyDescent="0.2">
      <c r="A4" s="68">
        <v>3</v>
      </c>
      <c r="B4" s="2">
        <v>120</v>
      </c>
      <c r="C4" s="2">
        <v>12</v>
      </c>
      <c r="D4" s="2">
        <v>6</v>
      </c>
      <c r="E4" s="2">
        <v>30</v>
      </c>
    </row>
    <row r="5" spans="1:5" x14ac:dyDescent="0.2">
      <c r="A5" s="68">
        <v>4</v>
      </c>
      <c r="B5" s="2">
        <v>150</v>
      </c>
      <c r="C5" s="2">
        <v>37</v>
      </c>
      <c r="D5" s="2">
        <v>40</v>
      </c>
      <c r="E5" s="2">
        <v>40</v>
      </c>
    </row>
    <row r="6" spans="1:5" x14ac:dyDescent="0.2">
      <c r="A6" s="68">
        <v>5</v>
      </c>
      <c r="B6" s="2">
        <v>0</v>
      </c>
      <c r="C6" s="2">
        <v>30</v>
      </c>
      <c r="D6" s="2">
        <v>60</v>
      </c>
      <c r="E6" s="2">
        <v>60</v>
      </c>
    </row>
    <row r="7" spans="1:5" x14ac:dyDescent="0.2">
      <c r="A7" s="68" t="s">
        <v>281</v>
      </c>
      <c r="B7" s="2">
        <v>0</v>
      </c>
      <c r="C7" s="2">
        <v>50</v>
      </c>
      <c r="D7" s="2">
        <v>100</v>
      </c>
      <c r="E7" s="2">
        <v>100</v>
      </c>
    </row>
    <row r="8" spans="1:5" x14ac:dyDescent="0.2">
      <c r="A8" s="68" t="s">
        <v>296</v>
      </c>
      <c r="B8" s="2">
        <v>0</v>
      </c>
      <c r="C8" s="2">
        <v>50</v>
      </c>
      <c r="D8" s="2">
        <v>100</v>
      </c>
      <c r="E8" s="2">
        <v>100</v>
      </c>
    </row>
    <row r="9" spans="1:5" x14ac:dyDescent="0.2">
      <c r="A9" s="2"/>
      <c r="B9" s="2"/>
      <c r="C9" s="2"/>
      <c r="D9" s="2"/>
      <c r="E9" s="2"/>
    </row>
    <row r="10" spans="1:5" x14ac:dyDescent="0.2">
      <c r="A10" s="2"/>
      <c r="B10" s="2"/>
      <c r="C10" s="2"/>
      <c r="D10" s="2"/>
      <c r="E10" s="2"/>
    </row>
    <row r="11" spans="1:5" x14ac:dyDescent="0.2">
      <c r="A11" s="2"/>
      <c r="B11" s="2"/>
      <c r="C11" s="2"/>
      <c r="D11" s="2"/>
      <c r="E11" s="2"/>
    </row>
    <row r="12" spans="1:5" x14ac:dyDescent="0.2">
      <c r="A12" s="2"/>
      <c r="B12" s="2"/>
      <c r="C12" s="2"/>
      <c r="D12" s="2"/>
      <c r="E12" s="2"/>
    </row>
    <row r="13" spans="1:5" x14ac:dyDescent="0.2">
      <c r="A13" s="2"/>
      <c r="B13" s="2"/>
      <c r="C13" s="2"/>
      <c r="D13" s="2"/>
      <c r="E13" s="2"/>
    </row>
    <row r="14" spans="1:5" x14ac:dyDescent="0.2">
      <c r="A14" s="2"/>
      <c r="B14" s="2"/>
      <c r="C14" s="2"/>
      <c r="D14" s="2"/>
      <c r="E14" s="2"/>
    </row>
    <row r="15" spans="1:5" x14ac:dyDescent="0.2">
      <c r="A15" s="2"/>
      <c r="B15" s="2"/>
      <c r="C15" s="2"/>
      <c r="D15" s="2"/>
      <c r="E15" s="2"/>
    </row>
    <row r="16" spans="1:5" x14ac:dyDescent="0.2">
      <c r="A16" s="2"/>
      <c r="B16" s="2"/>
      <c r="C16" s="2"/>
      <c r="D16" s="2"/>
      <c r="E16" s="2"/>
    </row>
    <row r="17" spans="1:5" x14ac:dyDescent="0.2">
      <c r="A17" s="2"/>
      <c r="B17" s="2"/>
      <c r="C17" s="2"/>
      <c r="D17" s="2"/>
      <c r="E17" s="2"/>
    </row>
    <row r="18" spans="1:5" x14ac:dyDescent="0.2">
      <c r="A18" s="2"/>
      <c r="B18" s="2"/>
      <c r="C18" s="2"/>
      <c r="D18" s="2"/>
      <c r="E18" s="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5"/>
  <sheetViews>
    <sheetView zoomScaleNormal="100" workbookViewId="0">
      <pane xSplit="1" ySplit="1" topLeftCell="B60" activePane="bottomRight" state="frozen"/>
      <selection sqref="A1:F1"/>
      <selection pane="topRight" sqref="A1:F1"/>
      <selection pane="bottomLeft" sqref="A1:F1"/>
      <selection pane="bottomRight" sqref="A1:F1"/>
    </sheetView>
  </sheetViews>
  <sheetFormatPr defaultRowHeight="12.75" x14ac:dyDescent="0.2"/>
  <cols>
    <col min="1" max="1" width="12.42578125" bestFit="1" customWidth="1"/>
    <col min="2" max="2" width="10.140625" bestFit="1" customWidth="1"/>
    <col min="3" max="3" width="18.140625" bestFit="1" customWidth="1"/>
    <col min="4" max="4" width="4.140625" bestFit="1" customWidth="1"/>
    <col min="5" max="6" width="4.42578125" bestFit="1" customWidth="1"/>
    <col min="7" max="7" width="4.140625" bestFit="1" customWidth="1"/>
    <col min="8" max="8" width="4.7109375" bestFit="1" customWidth="1"/>
    <col min="9" max="9" width="4" bestFit="1" customWidth="1"/>
    <col min="10" max="10" width="3.85546875" bestFit="1" customWidth="1"/>
    <col min="11" max="11" width="4" bestFit="1" customWidth="1"/>
    <col min="12" max="14" width="4.140625" bestFit="1" customWidth="1"/>
    <col min="15" max="15" width="5.5703125" bestFit="1" customWidth="1"/>
  </cols>
  <sheetData>
    <row r="1" spans="1:15" x14ac:dyDescent="0.2">
      <c r="A1" s="9" t="s">
        <v>2063</v>
      </c>
      <c r="B1" s="9" t="s">
        <v>84</v>
      </c>
      <c r="C1" s="10" t="s">
        <v>22</v>
      </c>
      <c r="D1" s="10" t="s">
        <v>34</v>
      </c>
      <c r="E1" s="10" t="s">
        <v>247</v>
      </c>
      <c r="F1" s="10" t="s">
        <v>249</v>
      </c>
      <c r="G1" s="10" t="s">
        <v>248</v>
      </c>
      <c r="H1" s="10" t="s">
        <v>35</v>
      </c>
      <c r="I1" s="10" t="s">
        <v>250</v>
      </c>
      <c r="J1" s="10" t="s">
        <v>36</v>
      </c>
      <c r="K1" s="10" t="s">
        <v>37</v>
      </c>
      <c r="L1" s="10" t="s">
        <v>251</v>
      </c>
      <c r="M1" s="10" t="s">
        <v>252</v>
      </c>
      <c r="N1" s="10" t="s">
        <v>38</v>
      </c>
      <c r="O1" s="10" t="s">
        <v>8</v>
      </c>
    </row>
    <row r="2" spans="1:15" x14ac:dyDescent="0.2">
      <c r="A2">
        <v>1</v>
      </c>
      <c r="B2">
        <v>7975</v>
      </c>
      <c r="C2" t="s">
        <v>1741</v>
      </c>
      <c r="D2">
        <v>1</v>
      </c>
      <c r="E2">
        <v>0</v>
      </c>
      <c r="F2">
        <v>1</v>
      </c>
      <c r="G2">
        <v>0</v>
      </c>
      <c r="H2">
        <v>0</v>
      </c>
      <c r="I2">
        <v>3</v>
      </c>
      <c r="J2">
        <v>1</v>
      </c>
      <c r="K2">
        <v>0</v>
      </c>
      <c r="L2">
        <v>1</v>
      </c>
      <c r="M2">
        <v>0</v>
      </c>
      <c r="N2">
        <v>1</v>
      </c>
      <c r="O2">
        <v>8</v>
      </c>
    </row>
    <row r="3" spans="1:15" x14ac:dyDescent="0.2">
      <c r="A3">
        <v>1</v>
      </c>
      <c r="B3">
        <v>8184</v>
      </c>
      <c r="C3" t="s">
        <v>1879</v>
      </c>
      <c r="D3">
        <v>0</v>
      </c>
      <c r="E3">
        <v>0</v>
      </c>
      <c r="F3">
        <v>0</v>
      </c>
      <c r="G3">
        <v>0</v>
      </c>
      <c r="H3">
        <v>1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1</v>
      </c>
    </row>
    <row r="4" spans="1:15" x14ac:dyDescent="0.2">
      <c r="A4">
        <v>1</v>
      </c>
      <c r="B4">
        <v>8040</v>
      </c>
      <c r="C4" t="s">
        <v>1941</v>
      </c>
      <c r="D4">
        <v>0</v>
      </c>
      <c r="E4">
        <v>1</v>
      </c>
      <c r="F4">
        <v>0</v>
      </c>
      <c r="G4">
        <v>0</v>
      </c>
      <c r="H4">
        <v>1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2</v>
      </c>
    </row>
    <row r="5" spans="1:15" x14ac:dyDescent="0.2">
      <c r="A5">
        <v>1</v>
      </c>
      <c r="B5">
        <v>8543</v>
      </c>
      <c r="C5" t="s">
        <v>1948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2</v>
      </c>
      <c r="N5">
        <v>1</v>
      </c>
      <c r="O5">
        <v>3</v>
      </c>
    </row>
    <row r="6" spans="1:15" x14ac:dyDescent="0.2">
      <c r="A6">
        <v>1</v>
      </c>
      <c r="B6">
        <v>4132</v>
      </c>
      <c r="C6" t="s">
        <v>71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</row>
    <row r="7" spans="1:15" x14ac:dyDescent="0.2">
      <c r="A7">
        <v>1</v>
      </c>
      <c r="B7">
        <v>4131</v>
      </c>
      <c r="C7" t="s">
        <v>72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</row>
    <row r="8" spans="1:15" x14ac:dyDescent="0.2">
      <c r="A8">
        <v>1</v>
      </c>
      <c r="B8">
        <v>8154</v>
      </c>
      <c r="C8" t="s">
        <v>1851</v>
      </c>
      <c r="D8">
        <v>0</v>
      </c>
      <c r="E8">
        <v>0</v>
      </c>
      <c r="F8">
        <v>1</v>
      </c>
      <c r="G8">
        <v>0</v>
      </c>
      <c r="H8">
        <v>0</v>
      </c>
      <c r="I8">
        <v>2</v>
      </c>
      <c r="J8">
        <v>0</v>
      </c>
      <c r="K8">
        <v>3</v>
      </c>
      <c r="L8">
        <v>0</v>
      </c>
      <c r="M8">
        <v>0</v>
      </c>
      <c r="N8">
        <v>3</v>
      </c>
      <c r="O8">
        <v>9</v>
      </c>
    </row>
    <row r="9" spans="1:15" x14ac:dyDescent="0.2">
      <c r="A9">
        <v>1</v>
      </c>
      <c r="B9">
        <v>6463</v>
      </c>
      <c r="C9" t="s">
        <v>276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</row>
    <row r="10" spans="1:15" x14ac:dyDescent="0.2">
      <c r="A10">
        <v>1</v>
      </c>
      <c r="B10">
        <v>8223</v>
      </c>
      <c r="C10" t="s">
        <v>1852</v>
      </c>
      <c r="D10">
        <v>0</v>
      </c>
      <c r="E10">
        <v>0</v>
      </c>
      <c r="F10">
        <v>0</v>
      </c>
      <c r="G10">
        <v>0</v>
      </c>
      <c r="H10">
        <v>1</v>
      </c>
      <c r="I10">
        <v>0</v>
      </c>
      <c r="J10">
        <v>0</v>
      </c>
      <c r="K10">
        <v>0</v>
      </c>
      <c r="L10">
        <v>4</v>
      </c>
      <c r="M10">
        <v>0</v>
      </c>
      <c r="N10">
        <v>0</v>
      </c>
      <c r="O10">
        <v>5</v>
      </c>
    </row>
    <row r="11" spans="1:15" x14ac:dyDescent="0.2">
      <c r="A11">
        <v>1</v>
      </c>
      <c r="B11">
        <v>7809</v>
      </c>
      <c r="C11" t="s">
        <v>1724</v>
      </c>
      <c r="D11">
        <v>0</v>
      </c>
      <c r="E11">
        <v>3</v>
      </c>
      <c r="F11">
        <v>8</v>
      </c>
      <c r="G11">
        <v>0</v>
      </c>
      <c r="H11">
        <v>0</v>
      </c>
      <c r="I11">
        <v>0</v>
      </c>
      <c r="J11">
        <v>0</v>
      </c>
      <c r="K11">
        <v>1</v>
      </c>
      <c r="L11">
        <v>4</v>
      </c>
      <c r="M11">
        <v>0</v>
      </c>
      <c r="N11">
        <v>6</v>
      </c>
      <c r="O11">
        <v>22</v>
      </c>
    </row>
    <row r="12" spans="1:15" x14ac:dyDescent="0.2">
      <c r="A12">
        <v>1</v>
      </c>
      <c r="B12">
        <v>8499</v>
      </c>
      <c r="C12" t="s">
        <v>1947</v>
      </c>
      <c r="D12">
        <v>0</v>
      </c>
      <c r="E12">
        <v>1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2</v>
      </c>
      <c r="M12">
        <v>0</v>
      </c>
      <c r="N12">
        <v>1</v>
      </c>
      <c r="O12">
        <v>4</v>
      </c>
    </row>
    <row r="13" spans="1:15" x14ac:dyDescent="0.2">
      <c r="A13">
        <v>2</v>
      </c>
      <c r="B13">
        <v>4145</v>
      </c>
      <c r="C13" t="s">
        <v>40</v>
      </c>
      <c r="D13">
        <v>1</v>
      </c>
      <c r="E13">
        <v>0</v>
      </c>
      <c r="F13">
        <v>0</v>
      </c>
      <c r="G13">
        <v>1</v>
      </c>
      <c r="H13">
        <v>0</v>
      </c>
      <c r="I13">
        <v>3</v>
      </c>
      <c r="J13">
        <v>0</v>
      </c>
      <c r="K13">
        <v>0</v>
      </c>
      <c r="L13">
        <v>3</v>
      </c>
      <c r="M13">
        <v>4</v>
      </c>
      <c r="N13">
        <v>1</v>
      </c>
      <c r="O13">
        <v>13</v>
      </c>
    </row>
    <row r="14" spans="1:15" x14ac:dyDescent="0.2">
      <c r="A14">
        <v>2</v>
      </c>
      <c r="B14">
        <v>3757</v>
      </c>
      <c r="C14" t="s">
        <v>75</v>
      </c>
      <c r="D14">
        <v>0</v>
      </c>
      <c r="E14">
        <v>0</v>
      </c>
      <c r="F14">
        <v>0</v>
      </c>
      <c r="G14">
        <v>0</v>
      </c>
      <c r="H14">
        <v>0</v>
      </c>
      <c r="I14">
        <v>3</v>
      </c>
      <c r="J14">
        <v>3</v>
      </c>
      <c r="K14">
        <v>1</v>
      </c>
      <c r="L14">
        <v>1</v>
      </c>
      <c r="M14">
        <v>0</v>
      </c>
      <c r="N14">
        <v>2</v>
      </c>
      <c r="O14">
        <v>10</v>
      </c>
    </row>
    <row r="15" spans="1:15" x14ac:dyDescent="0.2">
      <c r="A15">
        <v>2</v>
      </c>
      <c r="B15">
        <v>4191</v>
      </c>
      <c r="C15" t="s">
        <v>44</v>
      </c>
      <c r="D15">
        <v>1</v>
      </c>
      <c r="E15">
        <v>0</v>
      </c>
      <c r="F15">
        <v>0</v>
      </c>
      <c r="G15">
        <v>1</v>
      </c>
      <c r="H15">
        <v>0</v>
      </c>
      <c r="I15">
        <v>1</v>
      </c>
      <c r="J15">
        <v>0</v>
      </c>
      <c r="K15">
        <v>0</v>
      </c>
      <c r="L15">
        <v>0</v>
      </c>
      <c r="M15">
        <v>0</v>
      </c>
      <c r="N15">
        <v>0</v>
      </c>
      <c r="O15">
        <v>3</v>
      </c>
    </row>
    <row r="16" spans="1:15" x14ac:dyDescent="0.2">
      <c r="A16">
        <v>2</v>
      </c>
      <c r="B16">
        <v>6044</v>
      </c>
      <c r="C16" t="s">
        <v>213</v>
      </c>
      <c r="D16">
        <v>0</v>
      </c>
      <c r="E16">
        <v>1</v>
      </c>
      <c r="F16">
        <v>0</v>
      </c>
      <c r="G16">
        <v>0</v>
      </c>
      <c r="H16">
        <v>4</v>
      </c>
      <c r="I16">
        <v>0</v>
      </c>
      <c r="J16">
        <v>0</v>
      </c>
      <c r="K16">
        <v>0</v>
      </c>
      <c r="L16">
        <v>1</v>
      </c>
      <c r="M16">
        <v>0</v>
      </c>
      <c r="N16">
        <v>2</v>
      </c>
      <c r="O16">
        <v>8</v>
      </c>
    </row>
    <row r="17" spans="1:15" x14ac:dyDescent="0.2">
      <c r="A17">
        <v>2</v>
      </c>
      <c r="B17">
        <v>6190</v>
      </c>
      <c r="C17" t="s">
        <v>74</v>
      </c>
      <c r="D17">
        <v>0</v>
      </c>
      <c r="E17">
        <v>0</v>
      </c>
      <c r="F17">
        <v>0</v>
      </c>
      <c r="G17">
        <v>1</v>
      </c>
      <c r="H17">
        <v>6</v>
      </c>
      <c r="I17">
        <v>5</v>
      </c>
      <c r="J17">
        <v>3</v>
      </c>
      <c r="K17">
        <v>2</v>
      </c>
      <c r="L17">
        <v>1</v>
      </c>
      <c r="M17">
        <v>0</v>
      </c>
      <c r="N17">
        <v>5</v>
      </c>
      <c r="O17">
        <v>23</v>
      </c>
    </row>
    <row r="18" spans="1:15" x14ac:dyDescent="0.2">
      <c r="A18">
        <v>2</v>
      </c>
      <c r="B18">
        <v>4170</v>
      </c>
      <c r="C18" t="s">
        <v>45</v>
      </c>
      <c r="D18">
        <v>0</v>
      </c>
      <c r="E18">
        <v>0</v>
      </c>
      <c r="F18">
        <v>0</v>
      </c>
      <c r="G18">
        <v>2</v>
      </c>
      <c r="H18">
        <v>5</v>
      </c>
      <c r="I18">
        <v>6</v>
      </c>
      <c r="J18">
        <v>1</v>
      </c>
      <c r="K18">
        <v>4</v>
      </c>
      <c r="L18">
        <v>1</v>
      </c>
      <c r="M18">
        <v>0</v>
      </c>
      <c r="N18">
        <v>7</v>
      </c>
      <c r="O18">
        <v>26</v>
      </c>
    </row>
    <row r="19" spans="1:15" x14ac:dyDescent="0.2">
      <c r="A19">
        <v>2</v>
      </c>
      <c r="B19">
        <v>4142</v>
      </c>
      <c r="C19" t="s">
        <v>46</v>
      </c>
      <c r="D19">
        <v>3</v>
      </c>
      <c r="E19">
        <v>2</v>
      </c>
      <c r="F19">
        <v>0</v>
      </c>
      <c r="G19">
        <v>6</v>
      </c>
      <c r="H19">
        <v>2</v>
      </c>
      <c r="I19">
        <v>3</v>
      </c>
      <c r="J19">
        <v>3</v>
      </c>
      <c r="K19">
        <v>2</v>
      </c>
      <c r="L19">
        <v>1</v>
      </c>
      <c r="M19">
        <v>0</v>
      </c>
      <c r="N19">
        <v>6</v>
      </c>
      <c r="O19">
        <v>28</v>
      </c>
    </row>
    <row r="20" spans="1:15" x14ac:dyDescent="0.2">
      <c r="A20">
        <v>2</v>
      </c>
      <c r="B20">
        <v>5515</v>
      </c>
      <c r="C20" t="s">
        <v>73</v>
      </c>
      <c r="D20">
        <v>0</v>
      </c>
      <c r="E20">
        <v>0</v>
      </c>
      <c r="F20">
        <v>0</v>
      </c>
      <c r="G20">
        <v>0</v>
      </c>
      <c r="H20">
        <v>1</v>
      </c>
      <c r="I20">
        <v>0</v>
      </c>
      <c r="J20">
        <v>2</v>
      </c>
      <c r="K20">
        <v>0</v>
      </c>
      <c r="L20">
        <v>0</v>
      </c>
      <c r="M20">
        <v>0</v>
      </c>
      <c r="N20">
        <v>0</v>
      </c>
      <c r="O20">
        <v>3</v>
      </c>
    </row>
    <row r="21" spans="1:15" x14ac:dyDescent="0.2">
      <c r="A21">
        <v>2</v>
      </c>
      <c r="B21">
        <v>4167</v>
      </c>
      <c r="C21" t="s">
        <v>47</v>
      </c>
      <c r="D21">
        <v>1</v>
      </c>
      <c r="E21">
        <v>2</v>
      </c>
      <c r="F21">
        <v>0</v>
      </c>
      <c r="G21">
        <v>3</v>
      </c>
      <c r="H21">
        <v>6</v>
      </c>
      <c r="I21">
        <v>1</v>
      </c>
      <c r="J21">
        <v>0</v>
      </c>
      <c r="K21">
        <v>3</v>
      </c>
      <c r="L21">
        <v>2</v>
      </c>
      <c r="M21">
        <v>0</v>
      </c>
      <c r="N21">
        <v>0</v>
      </c>
      <c r="O21">
        <v>18</v>
      </c>
    </row>
    <row r="22" spans="1:15" x14ac:dyDescent="0.2">
      <c r="A22">
        <v>2</v>
      </c>
      <c r="B22">
        <v>6078</v>
      </c>
      <c r="C22" t="s">
        <v>216</v>
      </c>
      <c r="D22">
        <v>1</v>
      </c>
      <c r="E22">
        <v>1</v>
      </c>
      <c r="F22">
        <v>4</v>
      </c>
      <c r="G22">
        <v>4</v>
      </c>
      <c r="H22">
        <v>6</v>
      </c>
      <c r="I22">
        <v>5</v>
      </c>
      <c r="J22">
        <v>2</v>
      </c>
      <c r="K22">
        <v>1</v>
      </c>
      <c r="L22">
        <v>3</v>
      </c>
      <c r="M22">
        <v>1</v>
      </c>
      <c r="N22">
        <v>6</v>
      </c>
      <c r="O22">
        <v>34</v>
      </c>
    </row>
    <row r="23" spans="1:15" x14ac:dyDescent="0.2">
      <c r="A23">
        <v>2</v>
      </c>
      <c r="B23">
        <v>7061</v>
      </c>
      <c r="C23" t="s">
        <v>1600</v>
      </c>
      <c r="D23">
        <v>2</v>
      </c>
      <c r="E23">
        <v>0</v>
      </c>
      <c r="F23">
        <v>3</v>
      </c>
      <c r="G23">
        <v>2</v>
      </c>
      <c r="H23">
        <v>5</v>
      </c>
      <c r="I23">
        <v>1</v>
      </c>
      <c r="J23">
        <v>2</v>
      </c>
      <c r="K23">
        <v>1</v>
      </c>
      <c r="L23">
        <v>0</v>
      </c>
      <c r="M23">
        <v>0</v>
      </c>
      <c r="N23">
        <v>4</v>
      </c>
      <c r="O23">
        <v>20</v>
      </c>
    </row>
    <row r="24" spans="1:15" x14ac:dyDescent="0.2">
      <c r="A24">
        <v>2</v>
      </c>
      <c r="B24">
        <v>2781</v>
      </c>
      <c r="C24" t="s">
        <v>54</v>
      </c>
      <c r="D24">
        <v>4</v>
      </c>
      <c r="E24">
        <v>2</v>
      </c>
      <c r="F24">
        <v>0</v>
      </c>
      <c r="G24">
        <v>1</v>
      </c>
      <c r="H24">
        <v>0</v>
      </c>
      <c r="I24">
        <v>5</v>
      </c>
      <c r="J24">
        <v>1</v>
      </c>
      <c r="K24">
        <v>1</v>
      </c>
      <c r="L24">
        <v>0</v>
      </c>
      <c r="M24">
        <v>0</v>
      </c>
      <c r="N24">
        <v>3</v>
      </c>
      <c r="O24">
        <v>17</v>
      </c>
    </row>
    <row r="25" spans="1:15" x14ac:dyDescent="0.2">
      <c r="A25">
        <v>3</v>
      </c>
      <c r="B25">
        <v>3752</v>
      </c>
      <c r="C25" t="s">
        <v>42</v>
      </c>
      <c r="D25">
        <v>0</v>
      </c>
      <c r="E25">
        <v>0</v>
      </c>
      <c r="F25">
        <v>0</v>
      </c>
      <c r="G25">
        <v>0</v>
      </c>
      <c r="H25">
        <v>3</v>
      </c>
      <c r="I25">
        <v>0</v>
      </c>
      <c r="J25">
        <v>2</v>
      </c>
      <c r="K25">
        <v>2</v>
      </c>
      <c r="L25">
        <v>3</v>
      </c>
      <c r="M25">
        <v>3</v>
      </c>
      <c r="N25">
        <v>5</v>
      </c>
      <c r="O25">
        <v>18</v>
      </c>
    </row>
    <row r="26" spans="1:15" x14ac:dyDescent="0.2">
      <c r="A26">
        <v>3</v>
      </c>
      <c r="B26">
        <v>4232</v>
      </c>
      <c r="C26" t="s">
        <v>77</v>
      </c>
      <c r="D26">
        <v>0</v>
      </c>
      <c r="E26">
        <v>0</v>
      </c>
      <c r="F26">
        <v>0</v>
      </c>
      <c r="G26">
        <v>6</v>
      </c>
      <c r="H26">
        <v>17</v>
      </c>
      <c r="I26">
        <v>9</v>
      </c>
      <c r="J26">
        <v>3</v>
      </c>
      <c r="K26">
        <v>0</v>
      </c>
      <c r="L26">
        <v>11</v>
      </c>
      <c r="M26">
        <v>0</v>
      </c>
      <c r="N26">
        <v>22</v>
      </c>
      <c r="O26">
        <v>68</v>
      </c>
    </row>
    <row r="27" spans="1:15" x14ac:dyDescent="0.2">
      <c r="A27">
        <v>3</v>
      </c>
      <c r="B27">
        <v>6623</v>
      </c>
      <c r="C27" t="s">
        <v>263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1</v>
      </c>
      <c r="K27">
        <v>2</v>
      </c>
      <c r="L27">
        <v>0</v>
      </c>
      <c r="M27">
        <v>0</v>
      </c>
      <c r="N27">
        <v>1</v>
      </c>
      <c r="O27">
        <v>4</v>
      </c>
    </row>
    <row r="28" spans="1:15" x14ac:dyDescent="0.2">
      <c r="A28">
        <v>3</v>
      </c>
      <c r="B28">
        <v>6188</v>
      </c>
      <c r="C28" t="s">
        <v>218</v>
      </c>
      <c r="D28">
        <v>0</v>
      </c>
      <c r="E28">
        <v>4</v>
      </c>
      <c r="F28">
        <v>1</v>
      </c>
      <c r="G28">
        <v>0</v>
      </c>
      <c r="H28">
        <v>2</v>
      </c>
      <c r="I28">
        <v>2</v>
      </c>
      <c r="J28">
        <v>1</v>
      </c>
      <c r="K28">
        <v>0</v>
      </c>
      <c r="L28">
        <v>4</v>
      </c>
      <c r="M28">
        <v>1</v>
      </c>
      <c r="N28">
        <v>2</v>
      </c>
      <c r="O28">
        <v>17</v>
      </c>
    </row>
    <row r="29" spans="1:15" x14ac:dyDescent="0.2">
      <c r="A29">
        <v>3</v>
      </c>
      <c r="B29">
        <v>5764</v>
      </c>
      <c r="C29" t="s">
        <v>219</v>
      </c>
      <c r="D29">
        <v>1</v>
      </c>
      <c r="E29">
        <v>1</v>
      </c>
      <c r="F29">
        <v>1</v>
      </c>
      <c r="G29">
        <v>0</v>
      </c>
      <c r="H29">
        <v>4</v>
      </c>
      <c r="I29">
        <v>1</v>
      </c>
      <c r="J29">
        <v>0</v>
      </c>
      <c r="K29">
        <v>1</v>
      </c>
      <c r="L29">
        <v>4</v>
      </c>
      <c r="M29">
        <v>5</v>
      </c>
      <c r="N29">
        <v>5</v>
      </c>
      <c r="O29">
        <v>23</v>
      </c>
    </row>
    <row r="30" spans="1:15" x14ac:dyDescent="0.2">
      <c r="A30">
        <v>3</v>
      </c>
      <c r="B30">
        <v>4240</v>
      </c>
      <c r="C30" t="s">
        <v>76</v>
      </c>
      <c r="D30">
        <v>5</v>
      </c>
      <c r="E30">
        <v>2</v>
      </c>
      <c r="F30">
        <v>0</v>
      </c>
      <c r="G30">
        <v>9</v>
      </c>
      <c r="H30">
        <v>29</v>
      </c>
      <c r="I30">
        <v>12</v>
      </c>
      <c r="J30">
        <v>5</v>
      </c>
      <c r="K30">
        <v>5</v>
      </c>
      <c r="L30">
        <v>10</v>
      </c>
      <c r="M30">
        <v>0</v>
      </c>
      <c r="N30">
        <v>10</v>
      </c>
      <c r="O30">
        <v>87</v>
      </c>
    </row>
    <row r="31" spans="1:15" x14ac:dyDescent="0.2">
      <c r="A31">
        <v>3</v>
      </c>
      <c r="B31">
        <v>2123</v>
      </c>
      <c r="C31" t="s">
        <v>62</v>
      </c>
      <c r="D31">
        <v>0</v>
      </c>
      <c r="E31">
        <v>2</v>
      </c>
      <c r="F31">
        <v>0</v>
      </c>
      <c r="G31">
        <v>1</v>
      </c>
      <c r="H31">
        <v>15</v>
      </c>
      <c r="I31">
        <v>0</v>
      </c>
      <c r="J31">
        <v>0</v>
      </c>
      <c r="K31">
        <v>0</v>
      </c>
      <c r="L31">
        <v>4</v>
      </c>
      <c r="M31">
        <v>0</v>
      </c>
      <c r="N31">
        <v>4</v>
      </c>
      <c r="O31">
        <v>26</v>
      </c>
    </row>
    <row r="32" spans="1:15" x14ac:dyDescent="0.2">
      <c r="A32">
        <v>3</v>
      </c>
      <c r="B32">
        <v>4260</v>
      </c>
      <c r="C32" t="s">
        <v>48</v>
      </c>
      <c r="D32">
        <v>1</v>
      </c>
      <c r="E32">
        <v>0</v>
      </c>
      <c r="F32">
        <v>0</v>
      </c>
      <c r="G32">
        <v>0</v>
      </c>
      <c r="H32">
        <v>31</v>
      </c>
      <c r="I32">
        <v>4</v>
      </c>
      <c r="J32">
        <v>1</v>
      </c>
      <c r="K32">
        <v>3</v>
      </c>
      <c r="L32">
        <v>11</v>
      </c>
      <c r="M32">
        <v>0</v>
      </c>
      <c r="N32">
        <v>9</v>
      </c>
      <c r="O32">
        <v>60</v>
      </c>
    </row>
    <row r="33" spans="1:15" x14ac:dyDescent="0.2">
      <c r="A33">
        <v>3</v>
      </c>
      <c r="B33">
        <v>3681</v>
      </c>
      <c r="C33" t="s">
        <v>50</v>
      </c>
      <c r="D33">
        <v>1</v>
      </c>
      <c r="E33">
        <v>5</v>
      </c>
      <c r="F33">
        <v>0</v>
      </c>
      <c r="G33">
        <v>0</v>
      </c>
      <c r="H33">
        <v>4</v>
      </c>
      <c r="I33">
        <v>4</v>
      </c>
      <c r="J33">
        <v>4</v>
      </c>
      <c r="K33">
        <v>2</v>
      </c>
      <c r="L33">
        <v>2</v>
      </c>
      <c r="M33">
        <v>1</v>
      </c>
      <c r="N33">
        <v>7</v>
      </c>
      <c r="O33">
        <v>30</v>
      </c>
    </row>
    <row r="34" spans="1:15" x14ac:dyDescent="0.2">
      <c r="A34">
        <v>3</v>
      </c>
      <c r="B34">
        <v>3677</v>
      </c>
      <c r="C34" t="s">
        <v>51</v>
      </c>
      <c r="D34">
        <v>2</v>
      </c>
      <c r="E34">
        <v>9</v>
      </c>
      <c r="F34">
        <v>1</v>
      </c>
      <c r="G34">
        <v>3</v>
      </c>
      <c r="H34">
        <v>0</v>
      </c>
      <c r="I34">
        <v>3</v>
      </c>
      <c r="J34">
        <v>0</v>
      </c>
      <c r="K34">
        <v>0</v>
      </c>
      <c r="L34">
        <v>1</v>
      </c>
      <c r="M34">
        <v>0</v>
      </c>
      <c r="N34">
        <v>8</v>
      </c>
      <c r="O34">
        <v>27</v>
      </c>
    </row>
    <row r="35" spans="1:15" x14ac:dyDescent="0.2">
      <c r="A35">
        <v>3</v>
      </c>
      <c r="B35">
        <v>2852</v>
      </c>
      <c r="C35" t="s">
        <v>52</v>
      </c>
      <c r="D35">
        <v>0</v>
      </c>
      <c r="E35">
        <v>8</v>
      </c>
      <c r="F35">
        <v>1</v>
      </c>
      <c r="G35">
        <v>0</v>
      </c>
      <c r="H35">
        <v>0</v>
      </c>
      <c r="I35">
        <v>4</v>
      </c>
      <c r="J35">
        <v>2</v>
      </c>
      <c r="K35">
        <v>1</v>
      </c>
      <c r="L35">
        <v>0</v>
      </c>
      <c r="M35">
        <v>0</v>
      </c>
      <c r="N35">
        <v>6</v>
      </c>
      <c r="O35">
        <v>22</v>
      </c>
    </row>
    <row r="36" spans="1:15" x14ac:dyDescent="0.2">
      <c r="A36">
        <v>3</v>
      </c>
      <c r="B36">
        <v>2782</v>
      </c>
      <c r="C36" t="s">
        <v>53</v>
      </c>
      <c r="D36">
        <v>1</v>
      </c>
      <c r="E36">
        <v>3</v>
      </c>
      <c r="F36">
        <v>0</v>
      </c>
      <c r="G36">
        <v>1</v>
      </c>
      <c r="H36">
        <v>0</v>
      </c>
      <c r="I36">
        <v>3</v>
      </c>
      <c r="J36">
        <v>5</v>
      </c>
      <c r="K36">
        <v>3</v>
      </c>
      <c r="L36">
        <v>0</v>
      </c>
      <c r="M36">
        <v>0</v>
      </c>
      <c r="N36">
        <v>4</v>
      </c>
      <c r="O36">
        <v>20</v>
      </c>
    </row>
    <row r="37" spans="1:15" x14ac:dyDescent="0.2">
      <c r="A37">
        <v>3</v>
      </c>
      <c r="B37">
        <v>4241</v>
      </c>
      <c r="C37" t="s">
        <v>55</v>
      </c>
      <c r="D37">
        <v>1</v>
      </c>
      <c r="E37">
        <v>0</v>
      </c>
      <c r="F37">
        <v>0</v>
      </c>
      <c r="G37">
        <v>0</v>
      </c>
      <c r="H37">
        <v>3</v>
      </c>
      <c r="I37">
        <v>2</v>
      </c>
      <c r="J37">
        <v>4</v>
      </c>
      <c r="K37">
        <v>1</v>
      </c>
      <c r="L37">
        <v>3</v>
      </c>
      <c r="M37">
        <v>0</v>
      </c>
      <c r="N37">
        <v>3</v>
      </c>
      <c r="O37">
        <v>17</v>
      </c>
    </row>
    <row r="38" spans="1:15" x14ac:dyDescent="0.2">
      <c r="A38">
        <v>3</v>
      </c>
      <c r="B38">
        <v>2812</v>
      </c>
      <c r="C38" t="s">
        <v>56</v>
      </c>
      <c r="D38">
        <v>1</v>
      </c>
      <c r="E38">
        <v>1</v>
      </c>
      <c r="F38">
        <v>0</v>
      </c>
      <c r="G38">
        <v>0</v>
      </c>
      <c r="H38">
        <v>3</v>
      </c>
      <c r="I38">
        <v>0</v>
      </c>
      <c r="J38">
        <v>1</v>
      </c>
      <c r="K38">
        <v>1</v>
      </c>
      <c r="L38">
        <v>4</v>
      </c>
      <c r="M38">
        <v>3</v>
      </c>
      <c r="N38">
        <v>2</v>
      </c>
      <c r="O38">
        <v>16</v>
      </c>
    </row>
    <row r="39" spans="1:15" x14ac:dyDescent="0.2">
      <c r="A39">
        <v>4</v>
      </c>
      <c r="B39">
        <v>3923</v>
      </c>
      <c r="C39" t="s">
        <v>41</v>
      </c>
      <c r="D39">
        <v>0</v>
      </c>
      <c r="E39">
        <v>1</v>
      </c>
      <c r="F39">
        <v>0</v>
      </c>
      <c r="G39">
        <v>0</v>
      </c>
      <c r="H39">
        <v>0</v>
      </c>
      <c r="I39">
        <v>1</v>
      </c>
      <c r="J39">
        <v>1</v>
      </c>
      <c r="K39">
        <v>0</v>
      </c>
      <c r="L39">
        <v>0</v>
      </c>
      <c r="M39">
        <v>0</v>
      </c>
      <c r="N39">
        <v>4</v>
      </c>
      <c r="O39">
        <v>7</v>
      </c>
    </row>
    <row r="40" spans="1:15" x14ac:dyDescent="0.2">
      <c r="A40">
        <v>4</v>
      </c>
      <c r="B40">
        <v>3907</v>
      </c>
      <c r="C40" t="s">
        <v>43</v>
      </c>
      <c r="D40">
        <v>0</v>
      </c>
      <c r="E40">
        <v>1</v>
      </c>
      <c r="F40">
        <v>0</v>
      </c>
      <c r="G40">
        <v>1</v>
      </c>
      <c r="H40">
        <v>0</v>
      </c>
      <c r="I40">
        <v>1</v>
      </c>
      <c r="J40">
        <v>1</v>
      </c>
      <c r="K40">
        <v>0</v>
      </c>
      <c r="L40">
        <v>0</v>
      </c>
      <c r="M40">
        <v>0</v>
      </c>
      <c r="N40">
        <v>2</v>
      </c>
      <c r="O40">
        <v>6</v>
      </c>
    </row>
    <row r="41" spans="1:15" x14ac:dyDescent="0.2">
      <c r="A41">
        <v>4</v>
      </c>
      <c r="B41">
        <v>3300</v>
      </c>
      <c r="C41" t="s">
        <v>134</v>
      </c>
      <c r="D41">
        <v>0</v>
      </c>
      <c r="E41">
        <v>1</v>
      </c>
      <c r="F41">
        <v>0</v>
      </c>
      <c r="G41">
        <v>0</v>
      </c>
      <c r="H41">
        <v>2</v>
      </c>
      <c r="I41">
        <v>1</v>
      </c>
      <c r="J41">
        <v>0</v>
      </c>
      <c r="K41">
        <v>0</v>
      </c>
      <c r="L41">
        <v>1</v>
      </c>
      <c r="M41">
        <v>0</v>
      </c>
      <c r="N41">
        <v>2</v>
      </c>
      <c r="O41">
        <v>7</v>
      </c>
    </row>
    <row r="42" spans="1:15" x14ac:dyDescent="0.2">
      <c r="A42">
        <v>4</v>
      </c>
      <c r="B42">
        <v>1739</v>
      </c>
      <c r="C42" t="s">
        <v>63</v>
      </c>
      <c r="D42">
        <v>9</v>
      </c>
      <c r="E42">
        <v>0</v>
      </c>
      <c r="F42">
        <v>0</v>
      </c>
      <c r="G42">
        <v>0</v>
      </c>
      <c r="H42">
        <v>1</v>
      </c>
      <c r="I42">
        <v>4</v>
      </c>
      <c r="J42">
        <v>2</v>
      </c>
      <c r="K42">
        <v>5</v>
      </c>
      <c r="L42">
        <v>6</v>
      </c>
      <c r="M42">
        <v>0</v>
      </c>
      <c r="N42">
        <v>6</v>
      </c>
      <c r="O42">
        <v>33</v>
      </c>
    </row>
    <row r="43" spans="1:15" x14ac:dyDescent="0.2">
      <c r="A43">
        <v>4</v>
      </c>
      <c r="B43">
        <v>4449</v>
      </c>
      <c r="C43" t="s">
        <v>178</v>
      </c>
      <c r="D43">
        <v>0</v>
      </c>
      <c r="E43">
        <v>0</v>
      </c>
      <c r="F43">
        <v>0</v>
      </c>
      <c r="G43">
        <v>0</v>
      </c>
      <c r="H43">
        <v>6</v>
      </c>
      <c r="I43">
        <v>1</v>
      </c>
      <c r="J43">
        <v>0</v>
      </c>
      <c r="K43">
        <v>0</v>
      </c>
      <c r="L43">
        <v>0</v>
      </c>
      <c r="M43">
        <v>0</v>
      </c>
      <c r="N43">
        <v>1</v>
      </c>
      <c r="O43">
        <v>8</v>
      </c>
    </row>
    <row r="44" spans="1:15" x14ac:dyDescent="0.2">
      <c r="A44">
        <v>4</v>
      </c>
      <c r="B44">
        <v>4460</v>
      </c>
      <c r="C44" t="s">
        <v>179</v>
      </c>
      <c r="D44">
        <v>0</v>
      </c>
      <c r="E44">
        <v>4</v>
      </c>
      <c r="F44">
        <v>1</v>
      </c>
      <c r="G44">
        <v>0</v>
      </c>
      <c r="H44">
        <v>5</v>
      </c>
      <c r="I44">
        <v>1</v>
      </c>
      <c r="J44">
        <v>1</v>
      </c>
      <c r="K44">
        <v>3</v>
      </c>
      <c r="L44">
        <v>0</v>
      </c>
      <c r="M44">
        <v>0</v>
      </c>
      <c r="N44">
        <v>5</v>
      </c>
      <c r="O44">
        <v>20</v>
      </c>
    </row>
    <row r="45" spans="1:15" x14ac:dyDescent="0.2">
      <c r="A45">
        <v>4</v>
      </c>
      <c r="B45">
        <v>6531</v>
      </c>
      <c r="C45" t="s">
        <v>255</v>
      </c>
      <c r="D45">
        <v>2</v>
      </c>
      <c r="E45">
        <v>0</v>
      </c>
      <c r="F45">
        <v>2</v>
      </c>
      <c r="G45">
        <v>0</v>
      </c>
      <c r="H45">
        <v>1</v>
      </c>
      <c r="I45">
        <v>2</v>
      </c>
      <c r="J45">
        <v>1</v>
      </c>
      <c r="K45">
        <v>3</v>
      </c>
      <c r="L45">
        <v>3</v>
      </c>
      <c r="M45">
        <v>0</v>
      </c>
      <c r="N45">
        <v>2</v>
      </c>
      <c r="O45">
        <v>16</v>
      </c>
    </row>
    <row r="46" spans="1:15" x14ac:dyDescent="0.2">
      <c r="A46">
        <v>4</v>
      </c>
      <c r="B46">
        <v>4262</v>
      </c>
      <c r="C46" t="s">
        <v>49</v>
      </c>
      <c r="D46">
        <v>0</v>
      </c>
      <c r="E46">
        <v>0</v>
      </c>
      <c r="F46">
        <v>0</v>
      </c>
      <c r="G46">
        <v>0</v>
      </c>
      <c r="H46">
        <v>5</v>
      </c>
      <c r="I46">
        <v>0</v>
      </c>
      <c r="J46">
        <v>0</v>
      </c>
      <c r="K46">
        <v>0</v>
      </c>
      <c r="L46">
        <v>1</v>
      </c>
      <c r="M46">
        <v>0</v>
      </c>
      <c r="N46">
        <v>2</v>
      </c>
      <c r="O46">
        <v>8</v>
      </c>
    </row>
    <row r="47" spans="1:15" x14ac:dyDescent="0.2">
      <c r="A47">
        <v>4</v>
      </c>
      <c r="B47">
        <v>995</v>
      </c>
      <c r="C47" t="s">
        <v>59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</row>
    <row r="48" spans="1:15" x14ac:dyDescent="0.2">
      <c r="A48">
        <v>4</v>
      </c>
      <c r="B48">
        <v>994</v>
      </c>
      <c r="C48" t="s">
        <v>60</v>
      </c>
      <c r="D48">
        <v>0</v>
      </c>
      <c r="E48">
        <v>0</v>
      </c>
      <c r="F48">
        <v>0</v>
      </c>
      <c r="G48">
        <v>0</v>
      </c>
      <c r="H48">
        <v>1</v>
      </c>
      <c r="I48">
        <v>1</v>
      </c>
      <c r="J48">
        <v>0</v>
      </c>
      <c r="K48">
        <v>1</v>
      </c>
      <c r="L48">
        <v>1</v>
      </c>
      <c r="M48">
        <v>1</v>
      </c>
      <c r="N48">
        <v>4</v>
      </c>
      <c r="O48">
        <v>9</v>
      </c>
    </row>
    <row r="49" spans="1:15" x14ac:dyDescent="0.2">
      <c r="A49">
        <v>4</v>
      </c>
      <c r="B49">
        <v>4172</v>
      </c>
      <c r="C49" t="s">
        <v>113</v>
      </c>
      <c r="D49">
        <v>0</v>
      </c>
      <c r="E49">
        <v>0</v>
      </c>
      <c r="F49">
        <v>1</v>
      </c>
      <c r="G49">
        <v>1</v>
      </c>
      <c r="H49">
        <v>3</v>
      </c>
      <c r="I49">
        <v>0</v>
      </c>
      <c r="J49">
        <v>0</v>
      </c>
      <c r="K49">
        <v>1</v>
      </c>
      <c r="L49">
        <v>0</v>
      </c>
      <c r="M49">
        <v>0</v>
      </c>
      <c r="N49">
        <v>3</v>
      </c>
      <c r="O49">
        <v>9</v>
      </c>
    </row>
    <row r="50" spans="1:15" x14ac:dyDescent="0.2">
      <c r="A50">
        <v>4</v>
      </c>
      <c r="B50">
        <v>4149</v>
      </c>
      <c r="C50" t="s">
        <v>81</v>
      </c>
      <c r="D50">
        <v>0</v>
      </c>
      <c r="E50">
        <v>0</v>
      </c>
      <c r="F50">
        <v>0</v>
      </c>
      <c r="G50">
        <v>0</v>
      </c>
      <c r="H50">
        <v>7</v>
      </c>
      <c r="I50">
        <v>0</v>
      </c>
      <c r="J50">
        <v>0</v>
      </c>
      <c r="K50">
        <v>1</v>
      </c>
      <c r="L50">
        <v>1</v>
      </c>
      <c r="M50">
        <v>0</v>
      </c>
      <c r="N50">
        <v>1</v>
      </c>
      <c r="O50">
        <v>10</v>
      </c>
    </row>
    <row r="51" spans="1:15" x14ac:dyDescent="0.2">
      <c r="A51">
        <v>5</v>
      </c>
      <c r="B51">
        <v>3885</v>
      </c>
      <c r="C51" t="s">
        <v>57</v>
      </c>
      <c r="O51">
        <v>0</v>
      </c>
    </row>
    <row r="52" spans="1:15" x14ac:dyDescent="0.2">
      <c r="A52">
        <v>5</v>
      </c>
      <c r="B52">
        <v>3916</v>
      </c>
      <c r="C52" t="s">
        <v>58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1</v>
      </c>
      <c r="O52">
        <v>1</v>
      </c>
    </row>
    <row r="53" spans="1:15" x14ac:dyDescent="0.2">
      <c r="A53">
        <v>5</v>
      </c>
      <c r="B53">
        <v>405</v>
      </c>
      <c r="C53" t="s">
        <v>66</v>
      </c>
      <c r="D53">
        <v>16</v>
      </c>
      <c r="E53">
        <v>8</v>
      </c>
      <c r="F53">
        <v>6</v>
      </c>
      <c r="G53">
        <v>3</v>
      </c>
      <c r="H53">
        <v>0</v>
      </c>
      <c r="I53">
        <v>39</v>
      </c>
      <c r="J53">
        <v>3</v>
      </c>
      <c r="K53">
        <v>7</v>
      </c>
      <c r="L53">
        <v>6</v>
      </c>
      <c r="M53">
        <v>0</v>
      </c>
      <c r="N53">
        <v>37</v>
      </c>
      <c r="O53">
        <v>125</v>
      </c>
    </row>
    <row r="54" spans="1:15" x14ac:dyDescent="0.2">
      <c r="A54">
        <v>5</v>
      </c>
      <c r="B54">
        <v>3102</v>
      </c>
      <c r="C54" t="s">
        <v>67</v>
      </c>
      <c r="D54">
        <v>0</v>
      </c>
      <c r="E54">
        <v>0</v>
      </c>
      <c r="F54">
        <v>0</v>
      </c>
      <c r="G54">
        <v>0</v>
      </c>
      <c r="H54">
        <v>7</v>
      </c>
      <c r="I54">
        <v>3</v>
      </c>
      <c r="J54">
        <v>1</v>
      </c>
      <c r="K54">
        <v>2</v>
      </c>
      <c r="L54">
        <v>2</v>
      </c>
      <c r="M54">
        <v>0</v>
      </c>
      <c r="N54">
        <v>6</v>
      </c>
      <c r="O54">
        <v>21</v>
      </c>
    </row>
    <row r="55" spans="1:15" x14ac:dyDescent="0.2">
      <c r="A55">
        <v>5</v>
      </c>
      <c r="B55">
        <v>1570</v>
      </c>
      <c r="C55" t="s">
        <v>64</v>
      </c>
      <c r="D55">
        <v>0</v>
      </c>
      <c r="E55">
        <v>0</v>
      </c>
      <c r="F55">
        <v>1</v>
      </c>
      <c r="G55">
        <v>0</v>
      </c>
      <c r="H55">
        <v>2</v>
      </c>
      <c r="I55">
        <v>5</v>
      </c>
      <c r="J55">
        <v>1</v>
      </c>
      <c r="K55">
        <v>1</v>
      </c>
      <c r="L55">
        <v>3</v>
      </c>
      <c r="M55">
        <v>0</v>
      </c>
      <c r="N55">
        <v>1</v>
      </c>
      <c r="O55">
        <v>14</v>
      </c>
    </row>
    <row r="56" spans="1:15" x14ac:dyDescent="0.2">
      <c r="A56">
        <v>5</v>
      </c>
      <c r="B56">
        <v>1621</v>
      </c>
      <c r="C56" t="s">
        <v>65</v>
      </c>
      <c r="D56">
        <v>2</v>
      </c>
      <c r="E56">
        <v>1</v>
      </c>
      <c r="F56">
        <v>1</v>
      </c>
      <c r="G56">
        <v>3</v>
      </c>
      <c r="H56">
        <v>3</v>
      </c>
      <c r="I56">
        <v>9</v>
      </c>
      <c r="J56">
        <v>1</v>
      </c>
      <c r="K56">
        <v>3</v>
      </c>
      <c r="L56">
        <v>10</v>
      </c>
      <c r="M56">
        <v>0</v>
      </c>
      <c r="N56">
        <v>9</v>
      </c>
      <c r="O56">
        <v>42</v>
      </c>
    </row>
    <row r="57" spans="1:15" x14ac:dyDescent="0.2">
      <c r="A57">
        <v>5</v>
      </c>
      <c r="B57">
        <v>2463</v>
      </c>
      <c r="C57" t="s">
        <v>68</v>
      </c>
      <c r="D57">
        <v>0</v>
      </c>
      <c r="E57">
        <v>2</v>
      </c>
      <c r="F57">
        <v>3</v>
      </c>
      <c r="G57">
        <v>2</v>
      </c>
      <c r="H57">
        <v>4</v>
      </c>
      <c r="I57">
        <v>11</v>
      </c>
      <c r="J57">
        <v>1</v>
      </c>
      <c r="K57">
        <v>4</v>
      </c>
      <c r="L57">
        <v>5</v>
      </c>
      <c r="M57">
        <v>0</v>
      </c>
      <c r="N57">
        <v>11</v>
      </c>
      <c r="O57">
        <v>43</v>
      </c>
    </row>
    <row r="58" spans="1:15" x14ac:dyDescent="0.2">
      <c r="A58">
        <v>5</v>
      </c>
      <c r="B58">
        <v>2854</v>
      </c>
      <c r="C58" t="s">
        <v>61</v>
      </c>
      <c r="D58">
        <v>0</v>
      </c>
      <c r="E58">
        <v>8</v>
      </c>
      <c r="F58">
        <v>2</v>
      </c>
      <c r="G58">
        <v>0</v>
      </c>
      <c r="H58">
        <v>6</v>
      </c>
      <c r="I58">
        <v>2</v>
      </c>
      <c r="J58">
        <v>1</v>
      </c>
      <c r="K58">
        <v>5</v>
      </c>
      <c r="L58">
        <v>2</v>
      </c>
      <c r="M58">
        <v>1</v>
      </c>
      <c r="N58">
        <v>4</v>
      </c>
      <c r="O58">
        <v>31</v>
      </c>
    </row>
    <row r="59" spans="1:15" x14ac:dyDescent="0.2">
      <c r="A59">
        <v>5</v>
      </c>
      <c r="B59">
        <v>3678</v>
      </c>
      <c r="C59" t="s">
        <v>180</v>
      </c>
      <c r="D59">
        <v>0</v>
      </c>
      <c r="E59">
        <v>1</v>
      </c>
      <c r="F59">
        <v>6</v>
      </c>
      <c r="G59">
        <v>1</v>
      </c>
      <c r="H59">
        <v>6</v>
      </c>
      <c r="I59">
        <v>13</v>
      </c>
      <c r="J59">
        <v>5</v>
      </c>
      <c r="K59">
        <v>1</v>
      </c>
      <c r="L59">
        <v>7</v>
      </c>
      <c r="M59">
        <v>3</v>
      </c>
      <c r="N59">
        <v>7</v>
      </c>
      <c r="O59">
        <v>50</v>
      </c>
    </row>
    <row r="60" spans="1:15" x14ac:dyDescent="0.2">
      <c r="A60" t="s">
        <v>281</v>
      </c>
      <c r="B60">
        <v>538</v>
      </c>
      <c r="C60" t="s">
        <v>78</v>
      </c>
      <c r="D60">
        <v>1</v>
      </c>
      <c r="E60">
        <v>3</v>
      </c>
      <c r="F60">
        <v>2</v>
      </c>
      <c r="G60">
        <v>2</v>
      </c>
      <c r="H60">
        <v>30</v>
      </c>
      <c r="I60">
        <v>3</v>
      </c>
      <c r="J60">
        <v>2</v>
      </c>
      <c r="K60">
        <v>4</v>
      </c>
      <c r="L60">
        <v>9</v>
      </c>
      <c r="M60">
        <v>4</v>
      </c>
      <c r="N60">
        <v>12</v>
      </c>
      <c r="O60">
        <v>72</v>
      </c>
    </row>
    <row r="61" spans="1:15" x14ac:dyDescent="0.2">
      <c r="A61" t="s">
        <v>281</v>
      </c>
      <c r="B61">
        <v>58</v>
      </c>
      <c r="C61" t="s">
        <v>69</v>
      </c>
      <c r="D61">
        <v>0</v>
      </c>
      <c r="E61">
        <v>0</v>
      </c>
      <c r="F61">
        <v>0</v>
      </c>
      <c r="G61">
        <v>2</v>
      </c>
      <c r="H61">
        <v>1</v>
      </c>
      <c r="I61">
        <v>2</v>
      </c>
      <c r="J61">
        <v>0</v>
      </c>
      <c r="K61">
        <v>0</v>
      </c>
      <c r="L61">
        <v>1</v>
      </c>
      <c r="M61">
        <v>0</v>
      </c>
      <c r="N61">
        <v>3</v>
      </c>
      <c r="O61">
        <v>9</v>
      </c>
    </row>
    <row r="62" spans="1:15" x14ac:dyDescent="0.2">
      <c r="A62" t="s">
        <v>281</v>
      </c>
      <c r="B62">
        <v>4390</v>
      </c>
      <c r="C62" t="s">
        <v>70</v>
      </c>
      <c r="D62">
        <v>1</v>
      </c>
      <c r="E62">
        <v>0</v>
      </c>
      <c r="F62">
        <v>1</v>
      </c>
      <c r="G62">
        <v>0</v>
      </c>
      <c r="H62">
        <v>6</v>
      </c>
      <c r="I62">
        <v>1</v>
      </c>
      <c r="J62">
        <v>0</v>
      </c>
      <c r="K62">
        <v>0</v>
      </c>
      <c r="L62">
        <v>0</v>
      </c>
      <c r="M62">
        <v>0</v>
      </c>
      <c r="N62">
        <v>1</v>
      </c>
      <c r="O62">
        <v>10</v>
      </c>
    </row>
    <row r="63" spans="1:15" x14ac:dyDescent="0.2">
      <c r="D63">
        <v>58</v>
      </c>
      <c r="E63">
        <v>78</v>
      </c>
      <c r="F63">
        <v>47</v>
      </c>
      <c r="G63">
        <v>56</v>
      </c>
      <c r="H63">
        <v>245</v>
      </c>
      <c r="I63">
        <v>182</v>
      </c>
      <c r="J63">
        <v>68</v>
      </c>
      <c r="K63">
        <v>81</v>
      </c>
      <c r="L63">
        <v>139</v>
      </c>
      <c r="M63">
        <v>29</v>
      </c>
      <c r="N63">
        <v>260</v>
      </c>
      <c r="O63">
        <v>1243</v>
      </c>
    </row>
    <row r="64" spans="1:15" x14ac:dyDescent="0.2">
      <c r="A64" s="4"/>
    </row>
    <row r="65" spans="1:1" x14ac:dyDescent="0.2">
      <c r="A65" s="4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zoomScaleNormal="100" workbookViewId="0">
      <pane xSplit="1" ySplit="1" topLeftCell="B2" activePane="bottomRight" state="frozen"/>
      <selection sqref="A1:F1"/>
      <selection pane="topRight" sqref="A1:F1"/>
      <selection pane="bottomLeft" sqref="A1:F1"/>
      <selection pane="bottomRight" sqref="A1:F1"/>
    </sheetView>
  </sheetViews>
  <sheetFormatPr defaultRowHeight="12.75" x14ac:dyDescent="0.2"/>
  <cols>
    <col min="1" max="1" width="11.28515625" bestFit="1" customWidth="1"/>
    <col min="2" max="2" width="11.28515625" customWidth="1"/>
    <col min="3" max="3" width="20.140625" bestFit="1" customWidth="1"/>
    <col min="4" max="4" width="3.85546875" bestFit="1" customWidth="1"/>
    <col min="5" max="5" width="4.5703125" bestFit="1" customWidth="1"/>
    <col min="6" max="6" width="4.42578125" bestFit="1" customWidth="1"/>
    <col min="7" max="7" width="4.140625" bestFit="1" customWidth="1"/>
    <col min="8" max="8" width="4.85546875" bestFit="1" customWidth="1"/>
    <col min="9" max="9" width="4" bestFit="1" customWidth="1"/>
    <col min="10" max="10" width="3.28515625" bestFit="1" customWidth="1"/>
    <col min="11" max="11" width="3.5703125" bestFit="1" customWidth="1"/>
    <col min="12" max="12" width="4" bestFit="1" customWidth="1"/>
    <col min="13" max="13" width="3.5703125" customWidth="1"/>
    <col min="14" max="14" width="4" bestFit="1" customWidth="1"/>
    <col min="15" max="15" width="11.28515625" bestFit="1" customWidth="1"/>
  </cols>
  <sheetData>
    <row r="1" spans="1:15" ht="15" x14ac:dyDescent="0.25">
      <c r="A1" s="5" t="s">
        <v>80</v>
      </c>
      <c r="B1" s="5" t="s">
        <v>84</v>
      </c>
      <c r="C1" s="5" t="s">
        <v>22</v>
      </c>
      <c r="D1" s="5" t="s">
        <v>34</v>
      </c>
      <c r="E1" s="5" t="s">
        <v>247</v>
      </c>
      <c r="F1" s="5" t="s">
        <v>249</v>
      </c>
      <c r="G1" s="5" t="s">
        <v>248</v>
      </c>
      <c r="H1" s="5" t="s">
        <v>35</v>
      </c>
      <c r="I1" s="5" t="s">
        <v>250</v>
      </c>
      <c r="J1" s="5" t="s">
        <v>36</v>
      </c>
      <c r="K1" s="5" t="s">
        <v>37</v>
      </c>
      <c r="L1" s="5" t="s">
        <v>251</v>
      </c>
      <c r="M1" s="5" t="s">
        <v>252</v>
      </c>
      <c r="N1" s="5" t="s">
        <v>38</v>
      </c>
      <c r="O1" s="5" t="s">
        <v>39</v>
      </c>
    </row>
    <row r="2" spans="1:15" ht="15" x14ac:dyDescent="0.25">
      <c r="A2" s="148">
        <v>1</v>
      </c>
      <c r="B2" s="148">
        <v>7809</v>
      </c>
      <c r="C2" s="149" t="s">
        <v>1724</v>
      </c>
      <c r="D2" s="6">
        <v>1</v>
      </c>
      <c r="E2" s="6"/>
      <c r="F2" s="6"/>
      <c r="G2" s="6"/>
      <c r="H2" s="6">
        <v>1</v>
      </c>
      <c r="I2" s="6"/>
      <c r="J2" s="6"/>
      <c r="K2" s="6">
        <v>1</v>
      </c>
      <c r="L2" s="6"/>
      <c r="M2" s="6"/>
      <c r="N2" s="6">
        <v>1</v>
      </c>
      <c r="O2" s="6">
        <v>4</v>
      </c>
    </row>
    <row r="3" spans="1:15" ht="15" x14ac:dyDescent="0.25">
      <c r="A3" s="125"/>
      <c r="B3" s="148">
        <v>8154</v>
      </c>
      <c r="C3" s="149" t="s">
        <v>1851</v>
      </c>
      <c r="D3" s="6"/>
      <c r="E3" s="6"/>
      <c r="F3" s="6"/>
      <c r="G3" s="6"/>
      <c r="H3" s="6"/>
      <c r="I3" s="6"/>
      <c r="J3" s="6"/>
      <c r="K3" s="6">
        <v>1</v>
      </c>
      <c r="L3" s="6"/>
      <c r="M3" s="6"/>
      <c r="N3" s="6"/>
      <c r="O3" s="6">
        <v>1</v>
      </c>
    </row>
    <row r="4" spans="1:15" ht="15" x14ac:dyDescent="0.25">
      <c r="A4" s="125"/>
      <c r="B4" s="148">
        <v>8499</v>
      </c>
      <c r="C4" s="149" t="s">
        <v>1947</v>
      </c>
      <c r="D4" s="6"/>
      <c r="E4" s="6"/>
      <c r="F4" s="6"/>
      <c r="G4" s="6">
        <v>1</v>
      </c>
      <c r="H4" s="6"/>
      <c r="I4" s="6"/>
      <c r="J4" s="6"/>
      <c r="K4" s="6"/>
      <c r="L4" s="6">
        <v>1</v>
      </c>
      <c r="M4" s="6"/>
      <c r="N4" s="6">
        <v>1</v>
      </c>
      <c r="O4" s="6">
        <v>3</v>
      </c>
    </row>
    <row r="5" spans="1:15" ht="15" x14ac:dyDescent="0.25">
      <c r="A5" s="119"/>
      <c r="B5" s="148">
        <v>8543</v>
      </c>
      <c r="C5" s="149" t="s">
        <v>1948</v>
      </c>
      <c r="D5" s="6">
        <v>1</v>
      </c>
      <c r="E5" s="6"/>
      <c r="F5" s="6"/>
      <c r="G5" s="6"/>
      <c r="H5" s="6"/>
      <c r="I5" s="6"/>
      <c r="J5" s="6"/>
      <c r="K5" s="6">
        <v>1</v>
      </c>
      <c r="L5" s="6"/>
      <c r="M5" s="6"/>
      <c r="N5" s="6"/>
      <c r="O5" s="6">
        <v>2</v>
      </c>
    </row>
    <row r="6" spans="1:15" ht="15" x14ac:dyDescent="0.25">
      <c r="A6" s="150">
        <v>2</v>
      </c>
      <c r="B6" s="148">
        <v>7061</v>
      </c>
      <c r="C6" s="149" t="s">
        <v>1600</v>
      </c>
      <c r="D6" s="6"/>
      <c r="E6" s="6"/>
      <c r="F6" s="6">
        <v>1</v>
      </c>
      <c r="G6" s="6">
        <v>2</v>
      </c>
      <c r="H6" s="6"/>
      <c r="I6" s="6"/>
      <c r="J6" s="6"/>
      <c r="K6" s="6"/>
      <c r="L6" s="6"/>
      <c r="M6" s="6"/>
      <c r="N6" s="6"/>
      <c r="O6" s="6">
        <v>3</v>
      </c>
    </row>
    <row r="7" spans="1:15" ht="15" x14ac:dyDescent="0.25">
      <c r="A7" s="151">
        <v>3</v>
      </c>
      <c r="B7" s="148">
        <v>3677</v>
      </c>
      <c r="C7" s="149" t="s">
        <v>51</v>
      </c>
      <c r="D7" s="6"/>
      <c r="E7" s="6"/>
      <c r="F7" s="6"/>
      <c r="G7" s="6"/>
      <c r="H7" s="6">
        <v>1</v>
      </c>
      <c r="I7" s="6">
        <v>1</v>
      </c>
      <c r="J7" s="6"/>
      <c r="K7" s="6"/>
      <c r="L7" s="6"/>
      <c r="M7" s="6"/>
      <c r="N7" s="6">
        <v>1</v>
      </c>
      <c r="O7" s="6">
        <v>3</v>
      </c>
    </row>
    <row r="8" spans="1:15" ht="15" x14ac:dyDescent="0.25">
      <c r="A8" s="145"/>
      <c r="B8" s="148">
        <v>3681</v>
      </c>
      <c r="C8" s="149" t="s">
        <v>50</v>
      </c>
      <c r="D8" s="6"/>
      <c r="E8" s="6"/>
      <c r="F8" s="6"/>
      <c r="G8" s="6"/>
      <c r="H8" s="6"/>
      <c r="I8" s="6"/>
      <c r="J8" s="6"/>
      <c r="K8" s="6"/>
      <c r="L8" s="6"/>
      <c r="M8" s="6"/>
      <c r="N8" s="6">
        <v>1</v>
      </c>
      <c r="O8" s="6">
        <v>1</v>
      </c>
    </row>
    <row r="9" spans="1:15" ht="15" x14ac:dyDescent="0.25">
      <c r="A9" s="145"/>
      <c r="B9" s="148">
        <v>3752</v>
      </c>
      <c r="C9" s="149" t="s">
        <v>42</v>
      </c>
      <c r="D9" s="6"/>
      <c r="E9" s="6"/>
      <c r="F9" s="6"/>
      <c r="G9" s="6"/>
      <c r="H9" s="6"/>
      <c r="I9" s="6"/>
      <c r="J9" s="6"/>
      <c r="K9" s="6"/>
      <c r="L9" s="6"/>
      <c r="M9" s="6">
        <v>1</v>
      </c>
      <c r="N9" s="6">
        <v>1</v>
      </c>
      <c r="O9" s="6">
        <v>2</v>
      </c>
    </row>
    <row r="10" spans="1:15" ht="15" x14ac:dyDescent="0.25">
      <c r="A10" s="145"/>
      <c r="B10" s="148">
        <v>4241</v>
      </c>
      <c r="C10" s="149" t="s">
        <v>55</v>
      </c>
      <c r="D10" s="6"/>
      <c r="E10" s="6"/>
      <c r="F10" s="6"/>
      <c r="G10" s="6"/>
      <c r="H10" s="6"/>
      <c r="I10" s="6"/>
      <c r="J10" s="6">
        <v>1</v>
      </c>
      <c r="K10" s="6"/>
      <c r="L10" s="6"/>
      <c r="M10" s="6"/>
      <c r="N10" s="6">
        <v>1</v>
      </c>
      <c r="O10" s="6">
        <v>2</v>
      </c>
    </row>
    <row r="11" spans="1:15" ht="15" x14ac:dyDescent="0.25">
      <c r="A11" s="145"/>
      <c r="B11" s="148">
        <v>4260</v>
      </c>
      <c r="C11" s="149" t="s">
        <v>48</v>
      </c>
      <c r="D11" s="6"/>
      <c r="E11" s="6"/>
      <c r="F11" s="6"/>
      <c r="G11" s="6">
        <v>1</v>
      </c>
      <c r="H11" s="6">
        <v>1</v>
      </c>
      <c r="I11" s="6"/>
      <c r="J11" s="6"/>
      <c r="K11" s="6"/>
      <c r="L11" s="6">
        <v>1</v>
      </c>
      <c r="M11" s="6"/>
      <c r="N11" s="6"/>
      <c r="O11" s="6">
        <v>3</v>
      </c>
    </row>
    <row r="12" spans="1:15" ht="15" x14ac:dyDescent="0.25">
      <c r="A12" s="145"/>
      <c r="B12" s="148">
        <v>5764</v>
      </c>
      <c r="C12" s="149" t="s">
        <v>219</v>
      </c>
      <c r="D12" s="6"/>
      <c r="E12" s="6"/>
      <c r="F12" s="6">
        <v>1</v>
      </c>
      <c r="G12" s="6"/>
      <c r="H12" s="6"/>
      <c r="I12" s="6">
        <v>1</v>
      </c>
      <c r="J12" s="6"/>
      <c r="K12" s="6"/>
      <c r="L12" s="6">
        <v>1</v>
      </c>
      <c r="M12" s="6"/>
      <c r="N12" s="6">
        <v>1</v>
      </c>
      <c r="O12" s="6">
        <v>4</v>
      </c>
    </row>
    <row r="13" spans="1:15" ht="15" x14ac:dyDescent="0.25">
      <c r="A13" s="119"/>
      <c r="B13" s="148">
        <v>6188</v>
      </c>
      <c r="C13" s="149" t="s">
        <v>218</v>
      </c>
      <c r="D13" s="6"/>
      <c r="E13" s="6"/>
      <c r="F13" s="6">
        <v>1</v>
      </c>
      <c r="G13" s="6"/>
      <c r="H13" s="6"/>
      <c r="I13" s="6"/>
      <c r="J13" s="6"/>
      <c r="K13" s="6">
        <v>1</v>
      </c>
      <c r="L13" s="6"/>
      <c r="M13" s="6"/>
      <c r="N13" s="6">
        <v>1</v>
      </c>
      <c r="O13" s="6">
        <v>3</v>
      </c>
    </row>
    <row r="14" spans="1:15" ht="15" x14ac:dyDescent="0.25">
      <c r="A14" s="151">
        <v>4</v>
      </c>
      <c r="B14" s="148">
        <v>3923</v>
      </c>
      <c r="C14" s="149" t="s">
        <v>41</v>
      </c>
      <c r="D14" s="6">
        <v>1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>
        <v>1</v>
      </c>
    </row>
    <row r="15" spans="1:15" ht="15" x14ac:dyDescent="0.25">
      <c r="A15" s="145"/>
      <c r="B15" s="148">
        <v>4149</v>
      </c>
      <c r="C15" s="149" t="s">
        <v>81</v>
      </c>
      <c r="D15" s="6"/>
      <c r="E15" s="6"/>
      <c r="F15" s="6"/>
      <c r="G15" s="6"/>
      <c r="H15" s="6">
        <v>3</v>
      </c>
      <c r="I15" s="6"/>
      <c r="J15" s="6"/>
      <c r="K15" s="6"/>
      <c r="L15" s="6"/>
      <c r="M15" s="6"/>
      <c r="N15" s="6">
        <v>1</v>
      </c>
      <c r="O15" s="6">
        <v>4</v>
      </c>
    </row>
    <row r="16" spans="1:15" ht="15" x14ac:dyDescent="0.25">
      <c r="A16" s="145"/>
      <c r="B16" s="148">
        <v>4449</v>
      </c>
      <c r="C16" s="149" t="s">
        <v>178</v>
      </c>
      <c r="D16" s="6"/>
      <c r="E16" s="6">
        <v>1</v>
      </c>
      <c r="F16" s="6"/>
      <c r="G16" s="6"/>
      <c r="H16" s="6"/>
      <c r="I16" s="6">
        <v>1</v>
      </c>
      <c r="J16" s="6"/>
      <c r="K16" s="6"/>
      <c r="L16" s="6"/>
      <c r="M16" s="6"/>
      <c r="N16" s="6"/>
      <c r="O16" s="6">
        <v>2</v>
      </c>
    </row>
    <row r="17" spans="1:15" ht="15" x14ac:dyDescent="0.25">
      <c r="A17" s="145"/>
      <c r="B17" s="148">
        <v>4460</v>
      </c>
      <c r="C17" s="149" t="s">
        <v>179</v>
      </c>
      <c r="D17" s="6"/>
      <c r="E17" s="6">
        <v>1</v>
      </c>
      <c r="F17" s="6"/>
      <c r="G17" s="6"/>
      <c r="H17" s="6">
        <v>1</v>
      </c>
      <c r="I17" s="6"/>
      <c r="J17" s="6"/>
      <c r="K17" s="6">
        <v>1</v>
      </c>
      <c r="L17" s="6"/>
      <c r="M17" s="6"/>
      <c r="N17" s="6"/>
      <c r="O17" s="6">
        <v>3</v>
      </c>
    </row>
    <row r="18" spans="1:15" ht="15" x14ac:dyDescent="0.25">
      <c r="A18" s="119"/>
      <c r="B18" s="148">
        <v>6531</v>
      </c>
      <c r="C18" s="149" t="s">
        <v>255</v>
      </c>
      <c r="D18" s="6"/>
      <c r="E18" s="6"/>
      <c r="F18" s="6">
        <v>1</v>
      </c>
      <c r="G18" s="6"/>
      <c r="H18" s="6"/>
      <c r="I18" s="6"/>
      <c r="J18" s="6"/>
      <c r="K18" s="6">
        <v>1</v>
      </c>
      <c r="L18" s="6"/>
      <c r="M18" s="6"/>
      <c r="N18" s="6"/>
      <c r="O18" s="6">
        <v>2</v>
      </c>
    </row>
    <row r="19" spans="1:15" ht="15" x14ac:dyDescent="0.25">
      <c r="A19" s="151">
        <v>5</v>
      </c>
      <c r="B19" s="148">
        <v>405</v>
      </c>
      <c r="C19" s="149" t="s">
        <v>66</v>
      </c>
      <c r="D19" s="6"/>
      <c r="E19" s="6"/>
      <c r="F19" s="6">
        <v>2</v>
      </c>
      <c r="G19" s="6"/>
      <c r="H19" s="6"/>
      <c r="I19" s="6">
        <v>1</v>
      </c>
      <c r="J19" s="6"/>
      <c r="K19" s="6"/>
      <c r="L19" s="6"/>
      <c r="M19" s="6"/>
      <c r="N19" s="6"/>
      <c r="O19" s="6">
        <v>3</v>
      </c>
    </row>
    <row r="20" spans="1:15" ht="15" x14ac:dyDescent="0.25">
      <c r="A20" s="145"/>
      <c r="B20" s="148">
        <v>1570</v>
      </c>
      <c r="C20" s="149" t="s">
        <v>64</v>
      </c>
      <c r="D20" s="6"/>
      <c r="E20" s="6"/>
      <c r="F20" s="6"/>
      <c r="G20" s="6"/>
      <c r="H20" s="6"/>
      <c r="I20" s="6">
        <v>1</v>
      </c>
      <c r="J20" s="6"/>
      <c r="K20" s="6">
        <v>1</v>
      </c>
      <c r="L20" s="6"/>
      <c r="M20" s="6"/>
      <c r="N20" s="6"/>
      <c r="O20" s="6">
        <v>2</v>
      </c>
    </row>
    <row r="21" spans="1:15" ht="15" x14ac:dyDescent="0.25">
      <c r="A21" s="145"/>
      <c r="B21" s="148">
        <v>1621</v>
      </c>
      <c r="C21" s="149" t="s">
        <v>65</v>
      </c>
      <c r="D21" s="6"/>
      <c r="E21" s="6"/>
      <c r="F21" s="6">
        <v>1</v>
      </c>
      <c r="G21" s="6"/>
      <c r="H21" s="6">
        <v>1</v>
      </c>
      <c r="I21" s="6"/>
      <c r="J21" s="6"/>
      <c r="K21" s="6"/>
      <c r="L21" s="6">
        <v>1</v>
      </c>
      <c r="M21" s="6"/>
      <c r="N21" s="6">
        <v>1</v>
      </c>
      <c r="O21" s="6">
        <v>4</v>
      </c>
    </row>
    <row r="22" spans="1:15" ht="15" x14ac:dyDescent="0.25">
      <c r="A22" s="145"/>
      <c r="B22" s="148">
        <v>2463</v>
      </c>
      <c r="C22" s="149" t="s">
        <v>68</v>
      </c>
      <c r="D22" s="6"/>
      <c r="E22" s="6"/>
      <c r="F22" s="6"/>
      <c r="G22" s="6"/>
      <c r="H22" s="6">
        <v>1</v>
      </c>
      <c r="I22" s="6">
        <v>1</v>
      </c>
      <c r="J22" s="6"/>
      <c r="K22" s="6"/>
      <c r="L22" s="6"/>
      <c r="M22" s="6"/>
      <c r="N22" s="6">
        <v>1</v>
      </c>
      <c r="O22" s="6">
        <v>3</v>
      </c>
    </row>
    <row r="23" spans="1:15" ht="15" x14ac:dyDescent="0.25">
      <c r="A23" s="145"/>
      <c r="B23" s="148">
        <v>2854</v>
      </c>
      <c r="C23" s="149" t="s">
        <v>61</v>
      </c>
      <c r="D23" s="6"/>
      <c r="E23" s="6">
        <v>3</v>
      </c>
      <c r="F23" s="6"/>
      <c r="G23" s="6"/>
      <c r="H23" s="6"/>
      <c r="I23" s="6"/>
      <c r="J23" s="6"/>
      <c r="K23" s="6"/>
      <c r="L23" s="6"/>
      <c r="M23" s="6"/>
      <c r="N23" s="6">
        <v>1</v>
      </c>
      <c r="O23" s="6">
        <v>4</v>
      </c>
    </row>
    <row r="24" spans="1:15" ht="15" x14ac:dyDescent="0.25">
      <c r="A24" s="145"/>
      <c r="B24" s="148">
        <v>3678</v>
      </c>
      <c r="C24" s="149" t="s">
        <v>180</v>
      </c>
      <c r="D24" s="6"/>
      <c r="E24" s="6"/>
      <c r="F24" s="6"/>
      <c r="G24" s="6"/>
      <c r="H24" s="6">
        <v>1</v>
      </c>
      <c r="I24" s="6"/>
      <c r="J24" s="6"/>
      <c r="K24" s="6"/>
      <c r="L24" s="6"/>
      <c r="M24" s="6">
        <v>1</v>
      </c>
      <c r="N24" s="6">
        <v>1</v>
      </c>
      <c r="O24" s="6">
        <v>3</v>
      </c>
    </row>
    <row r="25" spans="1:15" ht="15" x14ac:dyDescent="0.25">
      <c r="A25" s="119"/>
      <c r="B25" s="148">
        <v>3885</v>
      </c>
      <c r="C25" s="149" t="s">
        <v>57</v>
      </c>
      <c r="D25" s="6"/>
      <c r="E25" s="6"/>
      <c r="F25" s="6"/>
      <c r="G25" s="6"/>
      <c r="H25" s="6"/>
      <c r="I25" s="6"/>
      <c r="J25" s="6"/>
      <c r="K25" s="6"/>
      <c r="L25" s="6"/>
      <c r="M25" s="6">
        <v>1</v>
      </c>
      <c r="N25" s="6"/>
      <c r="O25" s="6">
        <v>1</v>
      </c>
    </row>
    <row r="26" spans="1:15" ht="15" x14ac:dyDescent="0.25">
      <c r="A26" s="151" t="s">
        <v>275</v>
      </c>
      <c r="B26" s="148">
        <v>538</v>
      </c>
      <c r="C26" s="149" t="s">
        <v>78</v>
      </c>
      <c r="D26" s="6"/>
      <c r="E26" s="6"/>
      <c r="F26" s="6"/>
      <c r="G26" s="6"/>
      <c r="H26" s="6">
        <v>1</v>
      </c>
      <c r="I26" s="6"/>
      <c r="J26" s="6"/>
      <c r="K26" s="6"/>
      <c r="L26" s="6">
        <v>2</v>
      </c>
      <c r="M26" s="6"/>
      <c r="N26" s="6">
        <v>1</v>
      </c>
      <c r="O26" s="6">
        <v>4</v>
      </c>
    </row>
    <row r="27" spans="1:15" ht="15" x14ac:dyDescent="0.25">
      <c r="A27" s="119"/>
      <c r="B27" s="148">
        <v>4390</v>
      </c>
      <c r="C27" s="149" t="s">
        <v>70</v>
      </c>
      <c r="D27" s="6"/>
      <c r="E27" s="6"/>
      <c r="F27" s="6"/>
      <c r="G27" s="6"/>
      <c r="H27" s="6">
        <v>2</v>
      </c>
      <c r="I27" s="6">
        <v>1</v>
      </c>
      <c r="J27" s="6"/>
      <c r="K27" s="6"/>
      <c r="L27" s="6"/>
      <c r="M27" s="6"/>
      <c r="N27" s="6">
        <v>1</v>
      </c>
      <c r="O27" s="6">
        <v>4</v>
      </c>
    </row>
    <row r="28" spans="1:15" ht="15" x14ac:dyDescent="0.25">
      <c r="A28" s="152" t="s">
        <v>39</v>
      </c>
      <c r="B28" s="7"/>
      <c r="C28" s="7"/>
      <c r="D28" s="8">
        <v>3</v>
      </c>
      <c r="E28" s="8">
        <v>5</v>
      </c>
      <c r="F28" s="8">
        <v>7</v>
      </c>
      <c r="G28" s="8">
        <v>4</v>
      </c>
      <c r="H28" s="8">
        <v>13</v>
      </c>
      <c r="I28" s="8">
        <v>7</v>
      </c>
      <c r="J28" s="8">
        <v>1</v>
      </c>
      <c r="K28" s="8">
        <v>7</v>
      </c>
      <c r="L28" s="8">
        <v>6</v>
      </c>
      <c r="M28" s="8">
        <v>3</v>
      </c>
      <c r="N28" s="8">
        <v>15</v>
      </c>
      <c r="O28" s="8">
        <v>71</v>
      </c>
    </row>
    <row r="29" spans="1:15" ht="15" x14ac:dyDescent="0.25">
      <c r="A29" s="138"/>
      <c r="B29" s="139"/>
      <c r="C29" s="140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</row>
    <row r="30" spans="1:15" ht="15" x14ac:dyDescent="0.25">
      <c r="A30" s="138"/>
      <c r="B30" s="139"/>
      <c r="C30" s="140"/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</row>
    <row r="31" spans="1:15" ht="15" x14ac:dyDescent="0.25">
      <c r="A31" s="138"/>
      <c r="B31" s="139"/>
      <c r="C31" s="140"/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</row>
    <row r="32" spans="1:15" ht="15" x14ac:dyDescent="0.25">
      <c r="A32" s="139"/>
      <c r="B32" s="139"/>
      <c r="C32" s="140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</row>
    <row r="33" spans="1:15" ht="15" x14ac:dyDescent="0.25">
      <c r="A33" s="138"/>
      <c r="B33" s="139"/>
      <c r="C33" s="140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</row>
    <row r="34" spans="1:15" ht="15" x14ac:dyDescent="0.25">
      <c r="A34" s="138"/>
      <c r="B34" s="139"/>
      <c r="C34" s="140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</row>
    <row r="35" spans="1:15" ht="15" x14ac:dyDescent="0.25">
      <c r="A35" s="139"/>
      <c r="B35" s="138"/>
      <c r="C35" s="138"/>
      <c r="D35" s="142"/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142"/>
    </row>
    <row r="38" spans="1:15" x14ac:dyDescent="0.2">
      <c r="D38" s="131">
        <f>Old!D63+New!D28</f>
        <v>61</v>
      </c>
      <c r="E38" s="131">
        <f>Old!E63+New!E28</f>
        <v>83</v>
      </c>
      <c r="F38" s="131">
        <f>Old!F63+New!F28</f>
        <v>54</v>
      </c>
      <c r="G38" s="131">
        <f>Old!G63+New!G28</f>
        <v>60</v>
      </c>
      <c r="H38" s="131">
        <f>Old!H63+New!H28</f>
        <v>258</v>
      </c>
      <c r="I38" s="131">
        <f>Old!I63+New!I28</f>
        <v>189</v>
      </c>
      <c r="J38" s="131">
        <f>Old!J63+New!J28</f>
        <v>69</v>
      </c>
      <c r="K38" s="131">
        <f>Old!K63+New!K28</f>
        <v>88</v>
      </c>
      <c r="L38" s="131">
        <f>Old!L63+New!L28</f>
        <v>145</v>
      </c>
      <c r="M38" s="131">
        <f>Old!M63+New!M28</f>
        <v>32</v>
      </c>
      <c r="N38" s="131">
        <f>Old!N63+New!N28</f>
        <v>275</v>
      </c>
      <c r="O38" s="131">
        <f>Old!O63+New!O28</f>
        <v>1314</v>
      </c>
    </row>
  </sheetData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2"/>
  <sheetViews>
    <sheetView workbookViewId="0">
      <selection sqref="A1:F1"/>
    </sheetView>
  </sheetViews>
  <sheetFormatPr defaultRowHeight="15" x14ac:dyDescent="0.25"/>
  <cols>
    <col min="1" max="7" width="9.140625" style="25"/>
    <col min="8" max="8" width="31.85546875" style="25" bestFit="1" customWidth="1"/>
    <col min="9" max="16384" width="9.140625" style="25"/>
  </cols>
  <sheetData>
    <row r="1" spans="1:20" x14ac:dyDescent="0.25">
      <c r="A1" t="s">
        <v>84</v>
      </c>
      <c r="B1" t="s">
        <v>13</v>
      </c>
      <c r="C1" t="s">
        <v>138</v>
      </c>
      <c r="D1" t="s">
        <v>139</v>
      </c>
      <c r="E1" t="s">
        <v>140</v>
      </c>
      <c r="F1" t="s">
        <v>141</v>
      </c>
      <c r="G1" t="s">
        <v>142</v>
      </c>
      <c r="H1" t="s">
        <v>143</v>
      </c>
      <c r="I1" t="s">
        <v>144</v>
      </c>
      <c r="J1" t="s">
        <v>145</v>
      </c>
      <c r="K1" t="s">
        <v>106</v>
      </c>
      <c r="L1" t="s">
        <v>146</v>
      </c>
      <c r="M1" t="s">
        <v>147</v>
      </c>
      <c r="N1" t="s">
        <v>148</v>
      </c>
      <c r="O1" t="s">
        <v>149</v>
      </c>
      <c r="P1" t="s">
        <v>150</v>
      </c>
      <c r="Q1" t="s">
        <v>151</v>
      </c>
      <c r="R1" t="s">
        <v>152</v>
      </c>
      <c r="S1" t="s">
        <v>153</v>
      </c>
      <c r="T1" t="s">
        <v>154</v>
      </c>
    </row>
    <row r="2" spans="1:20" x14ac:dyDescent="0.25">
      <c r="A2">
        <v>58</v>
      </c>
      <c r="B2" t="s">
        <v>250</v>
      </c>
      <c r="C2" t="s">
        <v>14</v>
      </c>
      <c r="D2">
        <v>7</v>
      </c>
      <c r="E2" t="s">
        <v>201</v>
      </c>
      <c r="F2" t="s">
        <v>202</v>
      </c>
      <c r="G2" t="s">
        <v>275</v>
      </c>
      <c r="H2" t="s">
        <v>2064</v>
      </c>
      <c r="I2" t="s">
        <v>2065</v>
      </c>
      <c r="J2">
        <v>889226</v>
      </c>
      <c r="K2" t="s">
        <v>116</v>
      </c>
      <c r="L2" t="s">
        <v>203</v>
      </c>
      <c r="M2" t="s">
        <v>204</v>
      </c>
      <c r="N2" t="s">
        <v>200</v>
      </c>
      <c r="O2"/>
      <c r="P2">
        <v>3</v>
      </c>
      <c r="Q2">
        <v>3</v>
      </c>
      <c r="R2">
        <v>3</v>
      </c>
      <c r="S2">
        <v>9</v>
      </c>
      <c r="T2" t="s">
        <v>157</v>
      </c>
    </row>
    <row r="3" spans="1:20" x14ac:dyDescent="0.25">
      <c r="A3">
        <v>58</v>
      </c>
      <c r="B3" t="s">
        <v>250</v>
      </c>
      <c r="C3" t="s">
        <v>14</v>
      </c>
      <c r="D3">
        <v>13</v>
      </c>
      <c r="E3" t="s">
        <v>201</v>
      </c>
      <c r="F3" t="s">
        <v>202</v>
      </c>
      <c r="G3" t="s">
        <v>275</v>
      </c>
      <c r="H3" t="s">
        <v>2066</v>
      </c>
      <c r="I3" t="s">
        <v>2067</v>
      </c>
      <c r="J3">
        <v>889228</v>
      </c>
      <c r="K3" t="s">
        <v>116</v>
      </c>
      <c r="L3" t="s">
        <v>203</v>
      </c>
      <c r="M3" t="s">
        <v>204</v>
      </c>
      <c r="N3" t="s">
        <v>200</v>
      </c>
      <c r="O3"/>
      <c r="P3">
        <v>3</v>
      </c>
      <c r="Q3">
        <v>3</v>
      </c>
      <c r="R3">
        <v>3</v>
      </c>
      <c r="S3">
        <v>9</v>
      </c>
      <c r="T3" t="s">
        <v>157</v>
      </c>
    </row>
    <row r="4" spans="1:20" x14ac:dyDescent="0.25">
      <c r="A4">
        <v>58</v>
      </c>
      <c r="B4" t="s">
        <v>250</v>
      </c>
      <c r="C4" t="s">
        <v>14</v>
      </c>
      <c r="D4">
        <v>14</v>
      </c>
      <c r="E4" t="s">
        <v>201</v>
      </c>
      <c r="F4" t="s">
        <v>202</v>
      </c>
      <c r="G4" t="s">
        <v>275</v>
      </c>
      <c r="H4" t="s">
        <v>2068</v>
      </c>
      <c r="I4" t="s">
        <v>2069</v>
      </c>
      <c r="J4">
        <v>889229</v>
      </c>
      <c r="K4" t="s">
        <v>116</v>
      </c>
      <c r="L4" t="s">
        <v>203</v>
      </c>
      <c r="M4" t="s">
        <v>204</v>
      </c>
      <c r="N4" t="s">
        <v>200</v>
      </c>
      <c r="O4"/>
      <c r="P4">
        <v>3</v>
      </c>
      <c r="Q4">
        <v>3</v>
      </c>
      <c r="R4">
        <v>3</v>
      </c>
      <c r="S4">
        <v>9</v>
      </c>
      <c r="T4" t="s">
        <v>157</v>
      </c>
    </row>
    <row r="5" spans="1:20" x14ac:dyDescent="0.25">
      <c r="A5">
        <v>405</v>
      </c>
      <c r="B5" t="s">
        <v>249</v>
      </c>
      <c r="C5" t="s">
        <v>246</v>
      </c>
      <c r="D5">
        <v>8</v>
      </c>
      <c r="E5" t="s">
        <v>166</v>
      </c>
      <c r="F5" t="s">
        <v>167</v>
      </c>
      <c r="G5">
        <v>5</v>
      </c>
      <c r="H5" t="s">
        <v>2070</v>
      </c>
      <c r="I5" t="s">
        <v>2071</v>
      </c>
      <c r="J5">
        <v>889362</v>
      </c>
      <c r="K5" t="s">
        <v>2072</v>
      </c>
      <c r="L5"/>
      <c r="M5"/>
      <c r="N5" t="s">
        <v>200</v>
      </c>
      <c r="O5"/>
      <c r="P5">
        <v>4</v>
      </c>
      <c r="Q5">
        <v>4</v>
      </c>
      <c r="R5">
        <v>4</v>
      </c>
      <c r="S5">
        <v>12</v>
      </c>
      <c r="T5" t="s">
        <v>26</v>
      </c>
    </row>
    <row r="6" spans="1:20" x14ac:dyDescent="0.25">
      <c r="A6">
        <v>405</v>
      </c>
      <c r="B6" t="s">
        <v>249</v>
      </c>
      <c r="C6" t="s">
        <v>246</v>
      </c>
      <c r="D6">
        <v>11</v>
      </c>
      <c r="E6" t="s">
        <v>166</v>
      </c>
      <c r="F6" t="s">
        <v>167</v>
      </c>
      <c r="G6">
        <v>5</v>
      </c>
      <c r="H6" t="s">
        <v>2073</v>
      </c>
      <c r="I6" t="s">
        <v>2074</v>
      </c>
      <c r="J6">
        <v>889363</v>
      </c>
      <c r="K6" t="s">
        <v>2072</v>
      </c>
      <c r="L6"/>
      <c r="M6"/>
      <c r="N6" t="s">
        <v>200</v>
      </c>
      <c r="O6"/>
      <c r="P6">
        <v>3</v>
      </c>
      <c r="Q6">
        <v>4</v>
      </c>
      <c r="R6">
        <v>4</v>
      </c>
      <c r="S6">
        <v>11</v>
      </c>
      <c r="T6" t="s">
        <v>26</v>
      </c>
    </row>
    <row r="7" spans="1:20" x14ac:dyDescent="0.25">
      <c r="A7">
        <v>405</v>
      </c>
      <c r="B7" t="s">
        <v>250</v>
      </c>
      <c r="C7" t="s">
        <v>14</v>
      </c>
      <c r="D7">
        <v>9</v>
      </c>
      <c r="E7" t="s">
        <v>166</v>
      </c>
      <c r="F7" t="s">
        <v>167</v>
      </c>
      <c r="G7">
        <v>5</v>
      </c>
      <c r="H7" t="s">
        <v>2075</v>
      </c>
      <c r="I7" t="s">
        <v>2076</v>
      </c>
      <c r="J7">
        <v>889361</v>
      </c>
      <c r="K7" t="s">
        <v>2072</v>
      </c>
      <c r="L7"/>
      <c r="M7"/>
      <c r="N7" t="s">
        <v>200</v>
      </c>
      <c r="O7"/>
      <c r="P7">
        <v>4</v>
      </c>
      <c r="Q7">
        <v>4</v>
      </c>
      <c r="R7">
        <v>4</v>
      </c>
      <c r="S7">
        <v>12</v>
      </c>
      <c r="T7" t="s">
        <v>26</v>
      </c>
    </row>
    <row r="8" spans="1:20" x14ac:dyDescent="0.25">
      <c r="A8">
        <v>538</v>
      </c>
      <c r="B8" t="s">
        <v>35</v>
      </c>
      <c r="C8" t="s">
        <v>12</v>
      </c>
      <c r="D8">
        <v>3</v>
      </c>
      <c r="E8" t="s">
        <v>164</v>
      </c>
      <c r="F8" t="s">
        <v>159</v>
      </c>
      <c r="G8" t="s">
        <v>275</v>
      </c>
      <c r="H8" t="s">
        <v>2077</v>
      </c>
      <c r="I8" t="s">
        <v>2078</v>
      </c>
      <c r="J8">
        <v>888777</v>
      </c>
      <c r="K8" t="s">
        <v>112</v>
      </c>
      <c r="L8" t="s">
        <v>205</v>
      </c>
      <c r="M8" t="s">
        <v>165</v>
      </c>
      <c r="N8" t="s">
        <v>200</v>
      </c>
      <c r="O8"/>
      <c r="P8">
        <v>4</v>
      </c>
      <c r="Q8">
        <v>4</v>
      </c>
      <c r="R8"/>
      <c r="S8">
        <v>12</v>
      </c>
      <c r="T8" t="s">
        <v>206</v>
      </c>
    </row>
    <row r="9" spans="1:20" x14ac:dyDescent="0.25">
      <c r="A9">
        <v>538</v>
      </c>
      <c r="B9" t="s">
        <v>251</v>
      </c>
      <c r="C9" t="s">
        <v>244</v>
      </c>
      <c r="D9">
        <v>4</v>
      </c>
      <c r="E9" t="s">
        <v>164</v>
      </c>
      <c r="F9" t="s">
        <v>159</v>
      </c>
      <c r="G9" t="s">
        <v>275</v>
      </c>
      <c r="H9" t="s">
        <v>2051</v>
      </c>
      <c r="I9" t="s">
        <v>2079</v>
      </c>
      <c r="J9">
        <v>888778</v>
      </c>
      <c r="K9" t="s">
        <v>112</v>
      </c>
      <c r="L9" t="s">
        <v>205</v>
      </c>
      <c r="M9" t="s">
        <v>165</v>
      </c>
      <c r="N9" t="s">
        <v>200</v>
      </c>
      <c r="O9"/>
      <c r="P9">
        <v>5</v>
      </c>
      <c r="Q9">
        <v>4</v>
      </c>
      <c r="R9"/>
      <c r="S9">
        <v>14</v>
      </c>
      <c r="T9" t="s">
        <v>3</v>
      </c>
    </row>
    <row r="10" spans="1:20" x14ac:dyDescent="0.25">
      <c r="A10">
        <v>538</v>
      </c>
      <c r="B10" t="s">
        <v>251</v>
      </c>
      <c r="C10" t="s">
        <v>244</v>
      </c>
      <c r="D10">
        <v>8</v>
      </c>
      <c r="E10" t="s">
        <v>164</v>
      </c>
      <c r="F10" t="s">
        <v>159</v>
      </c>
      <c r="G10" t="s">
        <v>275</v>
      </c>
      <c r="H10" t="s">
        <v>2080</v>
      </c>
      <c r="I10" t="s">
        <v>2081</v>
      </c>
      <c r="J10">
        <v>889547</v>
      </c>
      <c r="K10" t="s">
        <v>112</v>
      </c>
      <c r="L10" t="s">
        <v>205</v>
      </c>
      <c r="M10" t="s">
        <v>165</v>
      </c>
      <c r="N10" t="s">
        <v>200</v>
      </c>
      <c r="O10"/>
      <c r="P10">
        <v>3</v>
      </c>
      <c r="Q10">
        <v>4</v>
      </c>
      <c r="R10"/>
      <c r="S10">
        <v>11</v>
      </c>
      <c r="T10" t="s">
        <v>26</v>
      </c>
    </row>
    <row r="11" spans="1:20" x14ac:dyDescent="0.25">
      <c r="A11">
        <v>538</v>
      </c>
      <c r="B11" t="s">
        <v>38</v>
      </c>
      <c r="C11" t="s">
        <v>10</v>
      </c>
      <c r="D11">
        <v>6</v>
      </c>
      <c r="E11" t="s">
        <v>164</v>
      </c>
      <c r="F11" t="s">
        <v>159</v>
      </c>
      <c r="G11" t="s">
        <v>275</v>
      </c>
      <c r="H11" t="s">
        <v>2082</v>
      </c>
      <c r="I11" t="s">
        <v>2083</v>
      </c>
      <c r="J11">
        <v>888776</v>
      </c>
      <c r="K11" t="s">
        <v>112</v>
      </c>
      <c r="L11" t="s">
        <v>205</v>
      </c>
      <c r="M11" t="s">
        <v>165</v>
      </c>
      <c r="N11" t="s">
        <v>200</v>
      </c>
      <c r="O11"/>
      <c r="P11">
        <v>3</v>
      </c>
      <c r="Q11">
        <v>4</v>
      </c>
      <c r="R11"/>
      <c r="S11">
        <v>11</v>
      </c>
      <c r="T11" t="s">
        <v>26</v>
      </c>
    </row>
    <row r="12" spans="1:20" x14ac:dyDescent="0.25">
      <c r="A12">
        <v>1570</v>
      </c>
      <c r="B12" t="s">
        <v>249</v>
      </c>
      <c r="C12" t="s">
        <v>246</v>
      </c>
      <c r="D12">
        <v>9</v>
      </c>
      <c r="E12" t="s">
        <v>283</v>
      </c>
      <c r="F12" t="s">
        <v>284</v>
      </c>
      <c r="G12">
        <v>5</v>
      </c>
      <c r="H12" t="s">
        <v>2084</v>
      </c>
      <c r="I12" t="s">
        <v>2085</v>
      </c>
      <c r="J12">
        <v>889367</v>
      </c>
      <c r="K12" t="s">
        <v>1649</v>
      </c>
      <c r="L12"/>
      <c r="M12" t="s">
        <v>285</v>
      </c>
      <c r="N12" t="s">
        <v>200</v>
      </c>
      <c r="O12"/>
      <c r="P12">
        <v>3</v>
      </c>
      <c r="Q12">
        <v>3</v>
      </c>
      <c r="R12">
        <v>3</v>
      </c>
      <c r="S12">
        <v>9</v>
      </c>
      <c r="T12" t="s">
        <v>157</v>
      </c>
    </row>
    <row r="13" spans="1:20" x14ac:dyDescent="0.25">
      <c r="A13">
        <v>1570</v>
      </c>
      <c r="B13" t="s">
        <v>250</v>
      </c>
      <c r="C13" t="s">
        <v>14</v>
      </c>
      <c r="D13">
        <v>10</v>
      </c>
      <c r="E13" t="s">
        <v>283</v>
      </c>
      <c r="F13" t="s">
        <v>284</v>
      </c>
      <c r="G13">
        <v>5</v>
      </c>
      <c r="H13" t="s">
        <v>2086</v>
      </c>
      <c r="I13" t="s">
        <v>2087</v>
      </c>
      <c r="J13">
        <v>889366</v>
      </c>
      <c r="K13" t="s">
        <v>1649</v>
      </c>
      <c r="L13"/>
      <c r="M13" t="s">
        <v>285</v>
      </c>
      <c r="N13" t="s">
        <v>200</v>
      </c>
      <c r="O13"/>
      <c r="P13">
        <v>4</v>
      </c>
      <c r="Q13">
        <v>4</v>
      </c>
      <c r="R13">
        <v>4</v>
      </c>
      <c r="S13">
        <v>12</v>
      </c>
      <c r="T13" t="s">
        <v>26</v>
      </c>
    </row>
    <row r="14" spans="1:20" x14ac:dyDescent="0.25">
      <c r="A14">
        <v>1570</v>
      </c>
      <c r="B14" t="s">
        <v>37</v>
      </c>
      <c r="C14" t="s">
        <v>15</v>
      </c>
      <c r="D14">
        <v>10</v>
      </c>
      <c r="E14" t="s">
        <v>283</v>
      </c>
      <c r="F14" t="s">
        <v>284</v>
      </c>
      <c r="G14">
        <v>5</v>
      </c>
      <c r="H14" t="s">
        <v>2088</v>
      </c>
      <c r="I14" t="s">
        <v>2089</v>
      </c>
      <c r="J14">
        <v>889365</v>
      </c>
      <c r="K14" t="s">
        <v>1649</v>
      </c>
      <c r="L14"/>
      <c r="M14" t="s">
        <v>285</v>
      </c>
      <c r="N14" t="s">
        <v>200</v>
      </c>
      <c r="O14"/>
      <c r="P14">
        <v>3</v>
      </c>
      <c r="Q14">
        <v>4</v>
      </c>
      <c r="R14">
        <v>4</v>
      </c>
      <c r="S14">
        <v>11</v>
      </c>
      <c r="T14" t="s">
        <v>26</v>
      </c>
    </row>
    <row r="15" spans="1:20" x14ac:dyDescent="0.25">
      <c r="A15">
        <v>1621</v>
      </c>
      <c r="B15" t="s">
        <v>249</v>
      </c>
      <c r="C15" t="s">
        <v>246</v>
      </c>
      <c r="D15">
        <v>4</v>
      </c>
      <c r="E15" t="s">
        <v>209</v>
      </c>
      <c r="F15" t="s">
        <v>161</v>
      </c>
      <c r="G15">
        <v>5</v>
      </c>
      <c r="H15" t="s">
        <v>2090</v>
      </c>
      <c r="I15" t="s">
        <v>2091</v>
      </c>
      <c r="J15">
        <v>889161</v>
      </c>
      <c r="K15" t="s">
        <v>1725</v>
      </c>
      <c r="L15"/>
      <c r="M15" t="s">
        <v>210</v>
      </c>
      <c r="N15" t="s">
        <v>200</v>
      </c>
      <c r="O15"/>
      <c r="P15">
        <v>4</v>
      </c>
      <c r="Q15">
        <v>4</v>
      </c>
      <c r="R15">
        <v>4</v>
      </c>
      <c r="S15">
        <v>12</v>
      </c>
      <c r="T15" t="s">
        <v>26</v>
      </c>
    </row>
    <row r="16" spans="1:20" x14ac:dyDescent="0.25">
      <c r="A16">
        <v>1621</v>
      </c>
      <c r="B16" t="s">
        <v>35</v>
      </c>
      <c r="C16" t="s">
        <v>12</v>
      </c>
      <c r="D16">
        <v>9</v>
      </c>
      <c r="E16" t="s">
        <v>209</v>
      </c>
      <c r="F16" t="s">
        <v>161</v>
      </c>
      <c r="G16">
        <v>5</v>
      </c>
      <c r="H16" t="s">
        <v>2092</v>
      </c>
      <c r="I16" t="s">
        <v>2093</v>
      </c>
      <c r="J16">
        <v>889175</v>
      </c>
      <c r="K16" t="s">
        <v>1725</v>
      </c>
      <c r="L16"/>
      <c r="M16" t="s">
        <v>210</v>
      </c>
      <c r="N16" t="s">
        <v>200</v>
      </c>
      <c r="O16"/>
      <c r="P16">
        <v>4</v>
      </c>
      <c r="Q16">
        <v>4</v>
      </c>
      <c r="R16">
        <v>3</v>
      </c>
      <c r="S16">
        <v>11</v>
      </c>
      <c r="T16" t="s">
        <v>26</v>
      </c>
    </row>
    <row r="17" spans="1:20" x14ac:dyDescent="0.25">
      <c r="A17">
        <v>1621</v>
      </c>
      <c r="B17" t="s">
        <v>251</v>
      </c>
      <c r="C17" t="s">
        <v>244</v>
      </c>
      <c r="D17">
        <v>6</v>
      </c>
      <c r="E17" t="s">
        <v>209</v>
      </c>
      <c r="F17" t="s">
        <v>161</v>
      </c>
      <c r="G17">
        <v>5</v>
      </c>
      <c r="H17" t="s">
        <v>2094</v>
      </c>
      <c r="I17" t="s">
        <v>2095</v>
      </c>
      <c r="J17">
        <v>889176</v>
      </c>
      <c r="K17" t="s">
        <v>1725</v>
      </c>
      <c r="L17"/>
      <c r="M17" t="s">
        <v>210</v>
      </c>
      <c r="N17" t="s">
        <v>200</v>
      </c>
      <c r="O17"/>
      <c r="P17">
        <v>4</v>
      </c>
      <c r="Q17">
        <v>4</v>
      </c>
      <c r="R17">
        <v>4</v>
      </c>
      <c r="S17">
        <v>12</v>
      </c>
      <c r="T17" t="s">
        <v>26</v>
      </c>
    </row>
    <row r="18" spans="1:20" x14ac:dyDescent="0.25">
      <c r="A18">
        <v>1621</v>
      </c>
      <c r="B18" t="s">
        <v>38</v>
      </c>
      <c r="C18" t="s">
        <v>10</v>
      </c>
      <c r="D18">
        <v>16</v>
      </c>
      <c r="E18" t="s">
        <v>209</v>
      </c>
      <c r="F18" t="s">
        <v>161</v>
      </c>
      <c r="G18">
        <v>5</v>
      </c>
      <c r="H18" t="s">
        <v>2096</v>
      </c>
      <c r="I18" t="s">
        <v>2097</v>
      </c>
      <c r="J18">
        <v>889157</v>
      </c>
      <c r="K18" t="s">
        <v>1725</v>
      </c>
      <c r="L18"/>
      <c r="M18" t="s">
        <v>210</v>
      </c>
      <c r="N18" t="s">
        <v>200</v>
      </c>
      <c r="O18"/>
      <c r="P18">
        <v>5</v>
      </c>
      <c r="Q18">
        <v>5</v>
      </c>
      <c r="R18">
        <v>4</v>
      </c>
      <c r="S18">
        <v>14</v>
      </c>
      <c r="T18" t="s">
        <v>3</v>
      </c>
    </row>
    <row r="19" spans="1:20" x14ac:dyDescent="0.25">
      <c r="A19">
        <v>2463</v>
      </c>
      <c r="B19" t="s">
        <v>35</v>
      </c>
      <c r="C19" t="s">
        <v>12</v>
      </c>
      <c r="D19">
        <v>5</v>
      </c>
      <c r="E19" t="s">
        <v>231</v>
      </c>
      <c r="F19" t="s">
        <v>161</v>
      </c>
      <c r="G19">
        <v>5</v>
      </c>
      <c r="H19" t="s">
        <v>2098</v>
      </c>
      <c r="I19" t="s">
        <v>2099</v>
      </c>
      <c r="J19">
        <v>888839</v>
      </c>
      <c r="K19" t="s">
        <v>1726</v>
      </c>
      <c r="L19"/>
      <c r="M19" t="s">
        <v>232</v>
      </c>
      <c r="N19" t="s">
        <v>200</v>
      </c>
      <c r="O19"/>
      <c r="P19">
        <v>4</v>
      </c>
      <c r="Q19">
        <v>4</v>
      </c>
      <c r="R19">
        <v>4</v>
      </c>
      <c r="S19">
        <v>12</v>
      </c>
      <c r="T19" t="s">
        <v>26</v>
      </c>
    </row>
    <row r="20" spans="1:20" x14ac:dyDescent="0.25">
      <c r="A20">
        <v>2463</v>
      </c>
      <c r="B20" t="s">
        <v>250</v>
      </c>
      <c r="C20" t="s">
        <v>14</v>
      </c>
      <c r="D20">
        <v>3</v>
      </c>
      <c r="E20" t="s">
        <v>231</v>
      </c>
      <c r="F20" t="s">
        <v>161</v>
      </c>
      <c r="G20">
        <v>5</v>
      </c>
      <c r="H20" t="s">
        <v>2100</v>
      </c>
      <c r="I20" t="s">
        <v>2101</v>
      </c>
      <c r="J20">
        <v>888837</v>
      </c>
      <c r="K20" t="s">
        <v>1726</v>
      </c>
      <c r="L20"/>
      <c r="M20" t="s">
        <v>232</v>
      </c>
      <c r="N20" t="s">
        <v>200</v>
      </c>
      <c r="O20"/>
      <c r="P20">
        <v>3</v>
      </c>
      <c r="Q20">
        <v>3</v>
      </c>
      <c r="R20">
        <v>3</v>
      </c>
      <c r="S20">
        <v>9</v>
      </c>
      <c r="T20" t="s">
        <v>157</v>
      </c>
    </row>
    <row r="21" spans="1:20" x14ac:dyDescent="0.25">
      <c r="A21">
        <v>2463</v>
      </c>
      <c r="B21" t="s">
        <v>250</v>
      </c>
      <c r="C21" t="s">
        <v>14</v>
      </c>
      <c r="D21">
        <v>12</v>
      </c>
      <c r="E21" t="s">
        <v>231</v>
      </c>
      <c r="F21" t="s">
        <v>161</v>
      </c>
      <c r="G21">
        <v>5</v>
      </c>
      <c r="H21" t="s">
        <v>2102</v>
      </c>
      <c r="I21" t="s">
        <v>2103</v>
      </c>
      <c r="J21">
        <v>888838</v>
      </c>
      <c r="K21" t="s">
        <v>1726</v>
      </c>
      <c r="L21"/>
      <c r="M21" t="s">
        <v>232</v>
      </c>
      <c r="N21" t="s">
        <v>200</v>
      </c>
      <c r="O21"/>
      <c r="P21">
        <v>4</v>
      </c>
      <c r="Q21">
        <v>4</v>
      </c>
      <c r="R21">
        <v>4</v>
      </c>
      <c r="S21">
        <v>12</v>
      </c>
      <c r="T21" t="s">
        <v>26</v>
      </c>
    </row>
    <row r="22" spans="1:20" x14ac:dyDescent="0.25">
      <c r="A22">
        <v>2463</v>
      </c>
      <c r="B22" t="s">
        <v>38</v>
      </c>
      <c r="C22" t="s">
        <v>10</v>
      </c>
      <c r="D22">
        <v>8</v>
      </c>
      <c r="E22" t="s">
        <v>231</v>
      </c>
      <c r="F22" t="s">
        <v>161</v>
      </c>
      <c r="G22">
        <v>5</v>
      </c>
      <c r="H22" t="s">
        <v>2104</v>
      </c>
      <c r="I22" t="s">
        <v>2105</v>
      </c>
      <c r="J22">
        <v>888836</v>
      </c>
      <c r="K22" t="s">
        <v>1726</v>
      </c>
      <c r="L22"/>
      <c r="M22" t="s">
        <v>232</v>
      </c>
      <c r="N22" t="s">
        <v>200</v>
      </c>
      <c r="O22"/>
      <c r="P22">
        <v>4</v>
      </c>
      <c r="Q22">
        <v>4</v>
      </c>
      <c r="R22">
        <v>4</v>
      </c>
      <c r="S22">
        <v>12</v>
      </c>
      <c r="T22" t="s">
        <v>26</v>
      </c>
    </row>
    <row r="23" spans="1:20" x14ac:dyDescent="0.25">
      <c r="A23">
        <v>2854</v>
      </c>
      <c r="B23" t="s">
        <v>247</v>
      </c>
      <c r="C23" t="s">
        <v>11</v>
      </c>
      <c r="D23">
        <v>4</v>
      </c>
      <c r="E23" t="s">
        <v>277</v>
      </c>
      <c r="F23" t="s">
        <v>278</v>
      </c>
      <c r="G23">
        <v>5</v>
      </c>
      <c r="H23" t="s">
        <v>2106</v>
      </c>
      <c r="I23" t="s">
        <v>2107</v>
      </c>
      <c r="J23">
        <v>889646</v>
      </c>
      <c r="K23" t="s">
        <v>279</v>
      </c>
      <c r="L23"/>
      <c r="M23" t="s">
        <v>280</v>
      </c>
      <c r="N23" t="s">
        <v>200</v>
      </c>
      <c r="O23"/>
      <c r="P23">
        <v>4</v>
      </c>
      <c r="Q23">
        <v>5</v>
      </c>
      <c r="R23">
        <v>4</v>
      </c>
      <c r="S23">
        <v>13</v>
      </c>
      <c r="T23" t="s">
        <v>26</v>
      </c>
    </row>
    <row r="24" spans="1:20" x14ac:dyDescent="0.25">
      <c r="A24">
        <v>2854</v>
      </c>
      <c r="B24" t="s">
        <v>247</v>
      </c>
      <c r="C24" t="s">
        <v>11</v>
      </c>
      <c r="D24">
        <v>5</v>
      </c>
      <c r="E24" t="s">
        <v>277</v>
      </c>
      <c r="F24" t="s">
        <v>278</v>
      </c>
      <c r="G24">
        <v>5</v>
      </c>
      <c r="H24" t="s">
        <v>2108</v>
      </c>
      <c r="I24" t="s">
        <v>2109</v>
      </c>
      <c r="J24">
        <v>889648</v>
      </c>
      <c r="K24" t="s">
        <v>279</v>
      </c>
      <c r="L24"/>
      <c r="M24" t="s">
        <v>280</v>
      </c>
      <c r="N24" t="s">
        <v>200</v>
      </c>
      <c r="O24"/>
      <c r="P24">
        <v>5</v>
      </c>
      <c r="Q24">
        <v>5</v>
      </c>
      <c r="R24">
        <v>5</v>
      </c>
      <c r="S24">
        <v>15</v>
      </c>
      <c r="T24" t="s">
        <v>3</v>
      </c>
    </row>
    <row r="25" spans="1:20" x14ac:dyDescent="0.25">
      <c r="A25">
        <v>2854</v>
      </c>
      <c r="B25" t="s">
        <v>247</v>
      </c>
      <c r="C25" t="s">
        <v>11</v>
      </c>
      <c r="D25">
        <v>6</v>
      </c>
      <c r="E25" t="s">
        <v>277</v>
      </c>
      <c r="F25" t="s">
        <v>278</v>
      </c>
      <c r="G25">
        <v>5</v>
      </c>
      <c r="H25" t="s">
        <v>2110</v>
      </c>
      <c r="I25" t="s">
        <v>2111</v>
      </c>
      <c r="J25">
        <v>889649</v>
      </c>
      <c r="K25" t="s">
        <v>279</v>
      </c>
      <c r="L25"/>
      <c r="M25" t="s">
        <v>280</v>
      </c>
      <c r="N25" t="s">
        <v>200</v>
      </c>
      <c r="O25"/>
      <c r="P25">
        <v>4</v>
      </c>
      <c r="Q25">
        <v>5</v>
      </c>
      <c r="R25">
        <v>4</v>
      </c>
      <c r="S25">
        <v>13</v>
      </c>
      <c r="T25" t="s">
        <v>26</v>
      </c>
    </row>
    <row r="26" spans="1:20" x14ac:dyDescent="0.25">
      <c r="A26">
        <v>2854</v>
      </c>
      <c r="B26" t="s">
        <v>38</v>
      </c>
      <c r="C26" t="s">
        <v>10</v>
      </c>
      <c r="D26">
        <v>24</v>
      </c>
      <c r="E26" t="s">
        <v>277</v>
      </c>
      <c r="F26" t="s">
        <v>278</v>
      </c>
      <c r="G26">
        <v>5</v>
      </c>
      <c r="H26" t="s">
        <v>2112</v>
      </c>
      <c r="I26" t="s">
        <v>2113</v>
      </c>
      <c r="J26">
        <v>889641</v>
      </c>
      <c r="K26" t="s">
        <v>279</v>
      </c>
      <c r="L26"/>
      <c r="M26" t="s">
        <v>280</v>
      </c>
      <c r="N26" t="s">
        <v>200</v>
      </c>
      <c r="O26"/>
      <c r="P26">
        <v>4</v>
      </c>
      <c r="Q26">
        <v>4</v>
      </c>
      <c r="R26">
        <v>4</v>
      </c>
      <c r="S26">
        <v>12</v>
      </c>
      <c r="T26" t="s">
        <v>26</v>
      </c>
    </row>
    <row r="27" spans="1:20" x14ac:dyDescent="0.25">
      <c r="A27">
        <v>3677</v>
      </c>
      <c r="B27" t="s">
        <v>249</v>
      </c>
      <c r="C27" t="s">
        <v>246</v>
      </c>
      <c r="D27">
        <v>5</v>
      </c>
      <c r="E27" t="s">
        <v>211</v>
      </c>
      <c r="F27" t="s">
        <v>212</v>
      </c>
      <c r="G27">
        <v>3</v>
      </c>
      <c r="H27" t="s">
        <v>2114</v>
      </c>
      <c r="I27" t="s">
        <v>2115</v>
      </c>
      <c r="J27">
        <v>889201</v>
      </c>
      <c r="K27" t="s">
        <v>2020</v>
      </c>
      <c r="L27"/>
      <c r="M27"/>
      <c r="N27" t="s">
        <v>200</v>
      </c>
      <c r="O27"/>
      <c r="P27">
        <v>3</v>
      </c>
      <c r="Q27">
        <v>3</v>
      </c>
      <c r="R27">
        <v>3</v>
      </c>
      <c r="S27">
        <v>9</v>
      </c>
      <c r="T27" t="s">
        <v>157</v>
      </c>
    </row>
    <row r="28" spans="1:20" x14ac:dyDescent="0.25">
      <c r="A28">
        <v>3677</v>
      </c>
      <c r="B28" t="s">
        <v>35</v>
      </c>
      <c r="C28" t="s">
        <v>12</v>
      </c>
      <c r="D28">
        <v>10</v>
      </c>
      <c r="E28" t="s">
        <v>211</v>
      </c>
      <c r="F28" t="s">
        <v>212</v>
      </c>
      <c r="G28">
        <v>3</v>
      </c>
      <c r="H28" t="s">
        <v>2116</v>
      </c>
      <c r="I28" t="s">
        <v>2117</v>
      </c>
      <c r="J28">
        <v>889204</v>
      </c>
      <c r="K28" t="s">
        <v>2020</v>
      </c>
      <c r="L28"/>
      <c r="M28"/>
      <c r="N28" t="s">
        <v>200</v>
      </c>
      <c r="O28"/>
      <c r="P28">
        <v>4</v>
      </c>
      <c r="Q28">
        <v>4</v>
      </c>
      <c r="R28">
        <v>4</v>
      </c>
      <c r="S28">
        <v>12</v>
      </c>
      <c r="T28" t="s">
        <v>26</v>
      </c>
    </row>
    <row r="29" spans="1:20" x14ac:dyDescent="0.25">
      <c r="A29">
        <v>3677</v>
      </c>
      <c r="B29" t="s">
        <v>250</v>
      </c>
      <c r="C29" t="s">
        <v>14</v>
      </c>
      <c r="D29">
        <v>5</v>
      </c>
      <c r="E29" t="s">
        <v>211</v>
      </c>
      <c r="F29" t="s">
        <v>212</v>
      </c>
      <c r="G29">
        <v>3</v>
      </c>
      <c r="H29" t="s">
        <v>2118</v>
      </c>
      <c r="I29" t="s">
        <v>2119</v>
      </c>
      <c r="J29">
        <v>889203</v>
      </c>
      <c r="K29" t="s">
        <v>2020</v>
      </c>
      <c r="L29"/>
      <c r="M29"/>
      <c r="N29" t="s">
        <v>200</v>
      </c>
      <c r="O29"/>
      <c r="P29">
        <v>4</v>
      </c>
      <c r="Q29">
        <v>4</v>
      </c>
      <c r="R29">
        <v>3</v>
      </c>
      <c r="S29">
        <v>11</v>
      </c>
      <c r="T29" t="s">
        <v>26</v>
      </c>
    </row>
    <row r="30" spans="1:20" x14ac:dyDescent="0.25">
      <c r="A30">
        <v>3677</v>
      </c>
      <c r="B30" t="s">
        <v>38</v>
      </c>
      <c r="C30" t="s">
        <v>10</v>
      </c>
      <c r="D30">
        <v>17</v>
      </c>
      <c r="E30" t="s">
        <v>211</v>
      </c>
      <c r="F30" t="s">
        <v>212</v>
      </c>
      <c r="G30">
        <v>3</v>
      </c>
      <c r="H30" t="s">
        <v>2120</v>
      </c>
      <c r="I30" t="s">
        <v>2121</v>
      </c>
      <c r="J30">
        <v>889200</v>
      </c>
      <c r="K30" t="s">
        <v>2020</v>
      </c>
      <c r="L30"/>
      <c r="M30"/>
      <c r="N30" t="s">
        <v>200</v>
      </c>
      <c r="O30"/>
      <c r="P30">
        <v>4</v>
      </c>
      <c r="Q30">
        <v>4</v>
      </c>
      <c r="R30">
        <v>3</v>
      </c>
      <c r="S30">
        <v>11</v>
      </c>
      <c r="T30" t="s">
        <v>26</v>
      </c>
    </row>
    <row r="31" spans="1:20" x14ac:dyDescent="0.25">
      <c r="A31">
        <v>3678</v>
      </c>
      <c r="B31" t="s">
        <v>249</v>
      </c>
      <c r="C31" t="s">
        <v>246</v>
      </c>
      <c r="D31">
        <v>7</v>
      </c>
      <c r="E31" t="s">
        <v>220</v>
      </c>
      <c r="F31" t="s">
        <v>221</v>
      </c>
      <c r="G31">
        <v>5</v>
      </c>
      <c r="H31" t="s">
        <v>2122</v>
      </c>
      <c r="I31" t="s">
        <v>2123</v>
      </c>
      <c r="J31">
        <v>889284</v>
      </c>
      <c r="K31" t="s">
        <v>222</v>
      </c>
      <c r="L31"/>
      <c r="M31" t="s">
        <v>223</v>
      </c>
      <c r="N31" t="s">
        <v>200</v>
      </c>
      <c r="O31"/>
      <c r="P31">
        <v>3</v>
      </c>
      <c r="Q31">
        <v>3</v>
      </c>
      <c r="R31"/>
      <c r="S31">
        <v>9</v>
      </c>
      <c r="T31" t="s">
        <v>157</v>
      </c>
    </row>
    <row r="32" spans="1:20" x14ac:dyDescent="0.25">
      <c r="A32">
        <v>3678</v>
      </c>
      <c r="B32" t="s">
        <v>35</v>
      </c>
      <c r="C32" t="s">
        <v>12</v>
      </c>
      <c r="D32">
        <v>12</v>
      </c>
      <c r="E32" t="s">
        <v>220</v>
      </c>
      <c r="F32" t="s">
        <v>221</v>
      </c>
      <c r="G32">
        <v>5</v>
      </c>
      <c r="H32" t="s">
        <v>2124</v>
      </c>
      <c r="I32" t="s">
        <v>2125</v>
      </c>
      <c r="J32">
        <v>889282</v>
      </c>
      <c r="K32" t="s">
        <v>222</v>
      </c>
      <c r="L32"/>
      <c r="M32" t="s">
        <v>223</v>
      </c>
      <c r="N32" t="s">
        <v>200</v>
      </c>
      <c r="O32"/>
      <c r="P32">
        <v>5</v>
      </c>
      <c r="Q32">
        <v>4</v>
      </c>
      <c r="R32"/>
      <c r="S32">
        <v>14</v>
      </c>
      <c r="T32" t="s">
        <v>3</v>
      </c>
    </row>
    <row r="33" spans="1:20" x14ac:dyDescent="0.25">
      <c r="A33">
        <v>3678</v>
      </c>
      <c r="B33" t="s">
        <v>252</v>
      </c>
      <c r="C33" t="s">
        <v>245</v>
      </c>
      <c r="D33">
        <v>4</v>
      </c>
      <c r="E33" t="s">
        <v>220</v>
      </c>
      <c r="F33" t="s">
        <v>221</v>
      </c>
      <c r="G33">
        <v>5</v>
      </c>
      <c r="H33" t="s">
        <v>2126</v>
      </c>
      <c r="I33" t="s">
        <v>2127</v>
      </c>
      <c r="J33">
        <v>889283</v>
      </c>
      <c r="K33" t="s">
        <v>222</v>
      </c>
      <c r="L33"/>
      <c r="M33" t="s">
        <v>223</v>
      </c>
      <c r="N33" t="s">
        <v>200</v>
      </c>
      <c r="O33"/>
      <c r="P33">
        <v>5</v>
      </c>
      <c r="Q33">
        <v>4</v>
      </c>
      <c r="R33"/>
      <c r="S33">
        <v>14</v>
      </c>
      <c r="T33" t="s">
        <v>2128</v>
      </c>
    </row>
    <row r="34" spans="1:20" x14ac:dyDescent="0.25">
      <c r="A34">
        <v>3678</v>
      </c>
      <c r="B34" t="s">
        <v>38</v>
      </c>
      <c r="C34" t="s">
        <v>10</v>
      </c>
      <c r="D34">
        <v>22</v>
      </c>
      <c r="E34" t="s">
        <v>220</v>
      </c>
      <c r="F34" t="s">
        <v>221</v>
      </c>
      <c r="G34">
        <v>5</v>
      </c>
      <c r="H34" t="s">
        <v>2129</v>
      </c>
      <c r="I34" t="s">
        <v>2130</v>
      </c>
      <c r="J34">
        <v>889485</v>
      </c>
      <c r="K34" t="s">
        <v>222</v>
      </c>
      <c r="L34"/>
      <c r="M34" t="s">
        <v>223</v>
      </c>
      <c r="N34" t="s">
        <v>200</v>
      </c>
      <c r="O34"/>
      <c r="P34">
        <v>5</v>
      </c>
      <c r="Q34">
        <v>5</v>
      </c>
      <c r="R34"/>
      <c r="S34">
        <v>15</v>
      </c>
      <c r="T34" t="s">
        <v>3</v>
      </c>
    </row>
    <row r="35" spans="1:20" x14ac:dyDescent="0.25">
      <c r="A35">
        <v>3681</v>
      </c>
      <c r="B35" t="s">
        <v>38</v>
      </c>
      <c r="C35" t="s">
        <v>10</v>
      </c>
      <c r="D35">
        <v>9</v>
      </c>
      <c r="E35" t="s">
        <v>233</v>
      </c>
      <c r="F35" t="s">
        <v>234</v>
      </c>
      <c r="G35">
        <v>3</v>
      </c>
      <c r="H35" t="s">
        <v>2131</v>
      </c>
      <c r="I35" t="s">
        <v>2132</v>
      </c>
      <c r="J35">
        <v>888878</v>
      </c>
      <c r="K35" t="s">
        <v>2133</v>
      </c>
      <c r="L35"/>
      <c r="M35"/>
      <c r="N35" t="s">
        <v>200</v>
      </c>
      <c r="O35"/>
      <c r="P35">
        <v>4</v>
      </c>
      <c r="Q35">
        <v>4</v>
      </c>
      <c r="R35">
        <v>4</v>
      </c>
      <c r="S35">
        <v>12</v>
      </c>
      <c r="T35" t="s">
        <v>26</v>
      </c>
    </row>
    <row r="36" spans="1:20" x14ac:dyDescent="0.25">
      <c r="A36">
        <v>3752</v>
      </c>
      <c r="B36" t="s">
        <v>247</v>
      </c>
      <c r="C36" t="s">
        <v>11</v>
      </c>
      <c r="D36">
        <v>3</v>
      </c>
      <c r="E36" t="s">
        <v>266</v>
      </c>
      <c r="F36" t="s">
        <v>267</v>
      </c>
      <c r="G36">
        <v>3</v>
      </c>
      <c r="H36" t="s">
        <v>2134</v>
      </c>
      <c r="I36" t="s">
        <v>2135</v>
      </c>
      <c r="J36">
        <v>889075</v>
      </c>
      <c r="K36" t="s">
        <v>268</v>
      </c>
      <c r="L36"/>
      <c r="M36"/>
      <c r="N36" t="s">
        <v>200</v>
      </c>
      <c r="O36"/>
      <c r="P36">
        <v>3</v>
      </c>
      <c r="Q36">
        <v>4</v>
      </c>
      <c r="R36">
        <v>3</v>
      </c>
      <c r="S36">
        <v>10</v>
      </c>
      <c r="T36" t="s">
        <v>157</v>
      </c>
    </row>
    <row r="37" spans="1:20" x14ac:dyDescent="0.25">
      <c r="A37">
        <v>3752</v>
      </c>
      <c r="B37" t="s">
        <v>37</v>
      </c>
      <c r="C37" t="s">
        <v>15</v>
      </c>
      <c r="D37">
        <v>8</v>
      </c>
      <c r="E37" t="s">
        <v>266</v>
      </c>
      <c r="F37" t="s">
        <v>267</v>
      </c>
      <c r="G37">
        <v>3</v>
      </c>
      <c r="H37" t="s">
        <v>2136</v>
      </c>
      <c r="I37" t="s">
        <v>2137</v>
      </c>
      <c r="J37">
        <v>889077</v>
      </c>
      <c r="K37" t="s">
        <v>268</v>
      </c>
      <c r="L37"/>
      <c r="M37"/>
      <c r="N37" t="s">
        <v>200</v>
      </c>
      <c r="O37"/>
      <c r="P37">
        <v>3</v>
      </c>
      <c r="Q37">
        <v>3</v>
      </c>
      <c r="R37">
        <v>3</v>
      </c>
      <c r="S37">
        <v>9</v>
      </c>
      <c r="T37" t="s">
        <v>157</v>
      </c>
    </row>
    <row r="38" spans="1:20" x14ac:dyDescent="0.25">
      <c r="A38">
        <v>3752</v>
      </c>
      <c r="B38" t="s">
        <v>252</v>
      </c>
      <c r="C38" t="s">
        <v>245</v>
      </c>
      <c r="D38">
        <v>2</v>
      </c>
      <c r="E38" t="s">
        <v>266</v>
      </c>
      <c r="F38" t="s">
        <v>267</v>
      </c>
      <c r="G38">
        <v>3</v>
      </c>
      <c r="H38" t="s">
        <v>2138</v>
      </c>
      <c r="I38" t="s">
        <v>2139</v>
      </c>
      <c r="J38">
        <v>889076</v>
      </c>
      <c r="K38" t="s">
        <v>268</v>
      </c>
      <c r="L38"/>
      <c r="M38"/>
      <c r="N38" t="s">
        <v>200</v>
      </c>
      <c r="O38"/>
      <c r="P38">
        <v>4</v>
      </c>
      <c r="Q38">
        <v>4</v>
      </c>
      <c r="R38">
        <v>4</v>
      </c>
      <c r="S38">
        <v>12</v>
      </c>
      <c r="T38" t="s">
        <v>26</v>
      </c>
    </row>
    <row r="39" spans="1:20" x14ac:dyDescent="0.25">
      <c r="A39">
        <v>3752</v>
      </c>
      <c r="B39" t="s">
        <v>38</v>
      </c>
      <c r="C39" t="s">
        <v>10</v>
      </c>
      <c r="D39">
        <v>13</v>
      </c>
      <c r="E39" t="s">
        <v>266</v>
      </c>
      <c r="F39" t="s">
        <v>267</v>
      </c>
      <c r="G39">
        <v>3</v>
      </c>
      <c r="H39" t="s">
        <v>2140</v>
      </c>
      <c r="I39" t="s">
        <v>2141</v>
      </c>
      <c r="J39">
        <v>889074</v>
      </c>
      <c r="K39" t="s">
        <v>268</v>
      </c>
      <c r="L39"/>
      <c r="M39"/>
      <c r="N39" t="s">
        <v>200</v>
      </c>
      <c r="O39"/>
      <c r="P39">
        <v>4</v>
      </c>
      <c r="Q39">
        <v>3</v>
      </c>
      <c r="R39">
        <v>4</v>
      </c>
      <c r="S39">
        <v>11</v>
      </c>
      <c r="T39" t="s">
        <v>26</v>
      </c>
    </row>
    <row r="40" spans="1:20" x14ac:dyDescent="0.25">
      <c r="A40">
        <v>3885</v>
      </c>
      <c r="B40" t="s">
        <v>249</v>
      </c>
      <c r="C40" t="s">
        <v>246</v>
      </c>
      <c r="D40">
        <v>3</v>
      </c>
      <c r="E40" t="s">
        <v>155</v>
      </c>
      <c r="F40" t="s">
        <v>156</v>
      </c>
      <c r="G40">
        <v>5</v>
      </c>
      <c r="H40" t="s">
        <v>2142</v>
      </c>
      <c r="I40" t="s">
        <v>2143</v>
      </c>
      <c r="J40">
        <v>888931</v>
      </c>
      <c r="K40" t="s">
        <v>107</v>
      </c>
      <c r="L40"/>
      <c r="M40" t="s">
        <v>198</v>
      </c>
      <c r="N40" t="s">
        <v>200</v>
      </c>
      <c r="O40"/>
      <c r="P40">
        <v>4</v>
      </c>
      <c r="Q40">
        <v>3</v>
      </c>
      <c r="R40">
        <v>3</v>
      </c>
      <c r="S40">
        <v>10</v>
      </c>
      <c r="T40" t="s">
        <v>157</v>
      </c>
    </row>
    <row r="41" spans="1:20" x14ac:dyDescent="0.25">
      <c r="A41">
        <v>3885</v>
      </c>
      <c r="B41" t="s">
        <v>37</v>
      </c>
      <c r="C41" t="s">
        <v>15</v>
      </c>
      <c r="D41">
        <v>7</v>
      </c>
      <c r="E41" t="s">
        <v>155</v>
      </c>
      <c r="F41" t="s">
        <v>156</v>
      </c>
      <c r="G41">
        <v>5</v>
      </c>
      <c r="H41" t="s">
        <v>2144</v>
      </c>
      <c r="I41" t="s">
        <v>2145</v>
      </c>
      <c r="J41">
        <v>888952</v>
      </c>
      <c r="K41" t="s">
        <v>107</v>
      </c>
      <c r="L41"/>
      <c r="M41" t="s">
        <v>198</v>
      </c>
      <c r="N41" t="s">
        <v>200</v>
      </c>
      <c r="O41"/>
      <c r="P41">
        <v>4</v>
      </c>
      <c r="Q41">
        <v>3</v>
      </c>
      <c r="R41">
        <v>3</v>
      </c>
      <c r="S41">
        <v>10</v>
      </c>
      <c r="T41" t="s">
        <v>157</v>
      </c>
    </row>
    <row r="42" spans="1:20" x14ac:dyDescent="0.25">
      <c r="A42">
        <v>3885</v>
      </c>
      <c r="B42" t="s">
        <v>252</v>
      </c>
      <c r="C42" t="s">
        <v>245</v>
      </c>
      <c r="D42">
        <v>1</v>
      </c>
      <c r="E42" t="s">
        <v>155</v>
      </c>
      <c r="F42" t="s">
        <v>156</v>
      </c>
      <c r="G42">
        <v>5</v>
      </c>
      <c r="H42" t="s">
        <v>2146</v>
      </c>
      <c r="I42" t="s">
        <v>2147</v>
      </c>
      <c r="J42">
        <v>888930</v>
      </c>
      <c r="K42" t="s">
        <v>107</v>
      </c>
      <c r="L42"/>
      <c r="M42" t="s">
        <v>198</v>
      </c>
      <c r="N42" t="s">
        <v>200</v>
      </c>
      <c r="O42"/>
      <c r="P42">
        <v>4</v>
      </c>
      <c r="Q42">
        <v>4</v>
      </c>
      <c r="R42">
        <v>4</v>
      </c>
      <c r="S42">
        <v>12</v>
      </c>
      <c r="T42" t="s">
        <v>26</v>
      </c>
    </row>
    <row r="43" spans="1:20" x14ac:dyDescent="0.25">
      <c r="A43">
        <v>3885</v>
      </c>
      <c r="B43" t="s">
        <v>38</v>
      </c>
      <c r="C43" t="s">
        <v>10</v>
      </c>
      <c r="D43">
        <v>15</v>
      </c>
      <c r="E43" t="s">
        <v>155</v>
      </c>
      <c r="F43" t="s">
        <v>156</v>
      </c>
      <c r="G43">
        <v>5</v>
      </c>
      <c r="H43" t="s">
        <v>2148</v>
      </c>
      <c r="I43" t="s">
        <v>2149</v>
      </c>
      <c r="J43">
        <v>889134</v>
      </c>
      <c r="K43" t="s">
        <v>107</v>
      </c>
      <c r="L43"/>
      <c r="M43" t="s">
        <v>198</v>
      </c>
      <c r="N43" t="s">
        <v>200</v>
      </c>
      <c r="O43"/>
      <c r="P43">
        <v>3</v>
      </c>
      <c r="Q43">
        <v>3</v>
      </c>
      <c r="R43">
        <v>3</v>
      </c>
      <c r="S43">
        <v>9</v>
      </c>
      <c r="T43" t="s">
        <v>157</v>
      </c>
    </row>
    <row r="44" spans="1:20" x14ac:dyDescent="0.25">
      <c r="A44">
        <v>3923</v>
      </c>
      <c r="B44" t="s">
        <v>34</v>
      </c>
      <c r="C44" t="s">
        <v>1949</v>
      </c>
      <c r="D44">
        <v>4</v>
      </c>
      <c r="E44" t="s">
        <v>158</v>
      </c>
      <c r="F44" t="s">
        <v>156</v>
      </c>
      <c r="G44">
        <v>4</v>
      </c>
      <c r="H44" t="s">
        <v>2150</v>
      </c>
      <c r="I44" t="s">
        <v>2151</v>
      </c>
      <c r="J44">
        <v>889117</v>
      </c>
      <c r="K44" t="s">
        <v>1744</v>
      </c>
      <c r="L44"/>
      <c r="M44" t="s">
        <v>199</v>
      </c>
      <c r="N44" t="s">
        <v>200</v>
      </c>
      <c r="O44"/>
      <c r="P44">
        <v>4</v>
      </c>
      <c r="Q44">
        <v>4</v>
      </c>
      <c r="R44">
        <v>4</v>
      </c>
      <c r="S44">
        <v>12</v>
      </c>
      <c r="T44" t="s">
        <v>26</v>
      </c>
    </row>
    <row r="45" spans="1:20" x14ac:dyDescent="0.25">
      <c r="A45">
        <v>3923</v>
      </c>
      <c r="B45" t="s">
        <v>250</v>
      </c>
      <c r="C45" t="s">
        <v>14</v>
      </c>
      <c r="D45">
        <v>4</v>
      </c>
      <c r="E45" t="s">
        <v>158</v>
      </c>
      <c r="F45" t="s">
        <v>156</v>
      </c>
      <c r="G45">
        <v>4</v>
      </c>
      <c r="H45" t="s">
        <v>2152</v>
      </c>
      <c r="I45" t="s">
        <v>2153</v>
      </c>
      <c r="J45">
        <v>889119</v>
      </c>
      <c r="K45" t="s">
        <v>1744</v>
      </c>
      <c r="L45"/>
      <c r="M45" t="s">
        <v>199</v>
      </c>
      <c r="N45" t="s">
        <v>200</v>
      </c>
      <c r="O45"/>
      <c r="P45">
        <v>3</v>
      </c>
      <c r="Q45">
        <v>3</v>
      </c>
      <c r="R45">
        <v>3</v>
      </c>
      <c r="S45">
        <v>9</v>
      </c>
      <c r="T45" t="s">
        <v>157</v>
      </c>
    </row>
    <row r="46" spans="1:20" x14ac:dyDescent="0.25">
      <c r="A46">
        <v>3923</v>
      </c>
      <c r="B46" t="s">
        <v>252</v>
      </c>
      <c r="C46" t="s">
        <v>245</v>
      </c>
      <c r="D46">
        <v>3</v>
      </c>
      <c r="E46" t="s">
        <v>158</v>
      </c>
      <c r="F46" t="s">
        <v>156</v>
      </c>
      <c r="G46">
        <v>4</v>
      </c>
      <c r="H46" t="s">
        <v>2154</v>
      </c>
      <c r="I46" t="s">
        <v>2155</v>
      </c>
      <c r="J46">
        <v>889121</v>
      </c>
      <c r="K46" t="s">
        <v>1744</v>
      </c>
      <c r="L46"/>
      <c r="M46" t="s">
        <v>199</v>
      </c>
      <c r="N46" t="s">
        <v>200</v>
      </c>
      <c r="O46"/>
      <c r="P46">
        <v>3</v>
      </c>
      <c r="Q46">
        <v>3</v>
      </c>
      <c r="R46">
        <v>3</v>
      </c>
      <c r="S46">
        <v>9</v>
      </c>
      <c r="T46" t="s">
        <v>157</v>
      </c>
    </row>
    <row r="47" spans="1:20" x14ac:dyDescent="0.25">
      <c r="A47">
        <v>3923</v>
      </c>
      <c r="B47" t="s">
        <v>38</v>
      </c>
      <c r="C47" t="s">
        <v>10</v>
      </c>
      <c r="D47">
        <v>14</v>
      </c>
      <c r="E47" t="s">
        <v>158</v>
      </c>
      <c r="F47" t="s">
        <v>156</v>
      </c>
      <c r="G47">
        <v>4</v>
      </c>
      <c r="H47" t="s">
        <v>2156</v>
      </c>
      <c r="I47" t="s">
        <v>2157</v>
      </c>
      <c r="J47">
        <v>889122</v>
      </c>
      <c r="K47" t="s">
        <v>1744</v>
      </c>
      <c r="L47"/>
      <c r="M47" t="s">
        <v>199</v>
      </c>
      <c r="N47" t="s">
        <v>200</v>
      </c>
      <c r="O47"/>
      <c r="P47">
        <v>3</v>
      </c>
      <c r="Q47">
        <v>4</v>
      </c>
      <c r="R47">
        <v>3</v>
      </c>
      <c r="S47">
        <v>10</v>
      </c>
      <c r="T47" t="s">
        <v>157</v>
      </c>
    </row>
    <row r="48" spans="1:20" x14ac:dyDescent="0.25">
      <c r="A48">
        <v>4149</v>
      </c>
      <c r="B48" t="s">
        <v>35</v>
      </c>
      <c r="C48" t="s">
        <v>12</v>
      </c>
      <c r="D48">
        <v>8</v>
      </c>
      <c r="E48" t="s">
        <v>851</v>
      </c>
      <c r="F48" t="s">
        <v>850</v>
      </c>
      <c r="G48">
        <v>4</v>
      </c>
      <c r="H48" t="s">
        <v>2158</v>
      </c>
      <c r="I48" t="s">
        <v>2159</v>
      </c>
      <c r="J48">
        <v>889149</v>
      </c>
      <c r="K48" t="s">
        <v>1955</v>
      </c>
      <c r="L48"/>
      <c r="M48"/>
      <c r="N48" t="s">
        <v>200</v>
      </c>
      <c r="O48"/>
      <c r="P48">
        <v>3</v>
      </c>
      <c r="Q48">
        <v>4</v>
      </c>
      <c r="R48">
        <v>4</v>
      </c>
      <c r="S48">
        <v>11</v>
      </c>
      <c r="T48" t="s">
        <v>26</v>
      </c>
    </row>
    <row r="49" spans="1:20" x14ac:dyDescent="0.25">
      <c r="A49">
        <v>4149</v>
      </c>
      <c r="B49" t="s">
        <v>35</v>
      </c>
      <c r="C49" t="s">
        <v>12</v>
      </c>
      <c r="D49">
        <v>14</v>
      </c>
      <c r="E49" t="s">
        <v>851</v>
      </c>
      <c r="F49" t="s">
        <v>850</v>
      </c>
      <c r="G49">
        <v>4</v>
      </c>
      <c r="H49" t="s">
        <v>2160</v>
      </c>
      <c r="I49" t="s">
        <v>2161</v>
      </c>
      <c r="J49">
        <v>889150</v>
      </c>
      <c r="K49" t="s">
        <v>1955</v>
      </c>
      <c r="L49"/>
      <c r="M49"/>
      <c r="N49" t="s">
        <v>200</v>
      </c>
      <c r="O49"/>
      <c r="P49">
        <v>5</v>
      </c>
      <c r="Q49">
        <v>5</v>
      </c>
      <c r="R49">
        <v>5</v>
      </c>
      <c r="S49">
        <v>15</v>
      </c>
      <c r="T49" t="s">
        <v>2021</v>
      </c>
    </row>
    <row r="50" spans="1:20" x14ac:dyDescent="0.25">
      <c r="A50">
        <v>4149</v>
      </c>
      <c r="B50" t="s">
        <v>35</v>
      </c>
      <c r="C50" t="s">
        <v>12</v>
      </c>
      <c r="D50">
        <v>16</v>
      </c>
      <c r="E50" t="s">
        <v>851</v>
      </c>
      <c r="F50" t="s">
        <v>850</v>
      </c>
      <c r="G50">
        <v>4</v>
      </c>
      <c r="H50" t="s">
        <v>2162</v>
      </c>
      <c r="I50" t="s">
        <v>2163</v>
      </c>
      <c r="J50">
        <v>889295</v>
      </c>
      <c r="K50" t="s">
        <v>1955</v>
      </c>
      <c r="L50"/>
      <c r="M50"/>
      <c r="N50" t="s">
        <v>200</v>
      </c>
      <c r="O50"/>
      <c r="P50">
        <v>4</v>
      </c>
      <c r="Q50">
        <v>4</v>
      </c>
      <c r="R50">
        <v>3</v>
      </c>
      <c r="S50">
        <v>11</v>
      </c>
      <c r="T50" t="s">
        <v>26</v>
      </c>
    </row>
    <row r="51" spans="1:20" x14ac:dyDescent="0.25">
      <c r="A51">
        <v>4149</v>
      </c>
      <c r="B51" t="s">
        <v>38</v>
      </c>
      <c r="C51" t="s">
        <v>10</v>
      </c>
      <c r="D51">
        <v>19</v>
      </c>
      <c r="E51" t="s">
        <v>851</v>
      </c>
      <c r="F51" t="s">
        <v>850</v>
      </c>
      <c r="G51">
        <v>4</v>
      </c>
      <c r="H51" t="s">
        <v>2164</v>
      </c>
      <c r="I51" t="s">
        <v>2165</v>
      </c>
      <c r="J51">
        <v>889296</v>
      </c>
      <c r="K51" t="s">
        <v>1955</v>
      </c>
      <c r="L51"/>
      <c r="M51"/>
      <c r="N51" t="s">
        <v>200</v>
      </c>
      <c r="O51"/>
      <c r="P51">
        <v>3</v>
      </c>
      <c r="Q51">
        <v>4</v>
      </c>
      <c r="R51">
        <v>4</v>
      </c>
      <c r="S51">
        <v>11</v>
      </c>
      <c r="T51" t="s">
        <v>26</v>
      </c>
    </row>
    <row r="52" spans="1:20" x14ac:dyDescent="0.25">
      <c r="A52">
        <v>4241</v>
      </c>
      <c r="B52" t="s">
        <v>35</v>
      </c>
      <c r="C52" t="s">
        <v>12</v>
      </c>
      <c r="D52">
        <v>13</v>
      </c>
      <c r="E52" t="s">
        <v>673</v>
      </c>
      <c r="F52" t="s">
        <v>672</v>
      </c>
      <c r="G52">
        <v>3</v>
      </c>
      <c r="H52" t="s">
        <v>2166</v>
      </c>
      <c r="I52" t="s">
        <v>2167</v>
      </c>
      <c r="J52">
        <v>889533</v>
      </c>
      <c r="K52" t="s">
        <v>2168</v>
      </c>
      <c r="L52"/>
      <c r="M52"/>
      <c r="N52" t="s">
        <v>200</v>
      </c>
      <c r="O52"/>
      <c r="P52">
        <v>3</v>
      </c>
      <c r="Q52">
        <v>3</v>
      </c>
      <c r="R52">
        <v>3</v>
      </c>
      <c r="S52">
        <v>9</v>
      </c>
      <c r="T52" t="s">
        <v>157</v>
      </c>
    </row>
    <row r="53" spans="1:20" x14ac:dyDescent="0.25">
      <c r="A53">
        <v>4241</v>
      </c>
      <c r="B53" t="s">
        <v>250</v>
      </c>
      <c r="C53" t="s">
        <v>14</v>
      </c>
      <c r="D53">
        <v>11</v>
      </c>
      <c r="E53" t="s">
        <v>673</v>
      </c>
      <c r="F53" t="s">
        <v>672</v>
      </c>
      <c r="G53">
        <v>3</v>
      </c>
      <c r="H53" t="s">
        <v>2169</v>
      </c>
      <c r="I53" t="s">
        <v>2170</v>
      </c>
      <c r="J53">
        <v>889535</v>
      </c>
      <c r="K53" t="s">
        <v>2168</v>
      </c>
      <c r="L53"/>
      <c r="M53"/>
      <c r="N53" t="s">
        <v>200</v>
      </c>
      <c r="O53"/>
      <c r="P53">
        <v>3</v>
      </c>
      <c r="Q53">
        <v>3</v>
      </c>
      <c r="R53">
        <v>4</v>
      </c>
      <c r="S53">
        <v>10</v>
      </c>
      <c r="T53" t="s">
        <v>157</v>
      </c>
    </row>
    <row r="54" spans="1:20" x14ac:dyDescent="0.25">
      <c r="A54">
        <v>4241</v>
      </c>
      <c r="B54" t="s">
        <v>36</v>
      </c>
      <c r="C54" t="s">
        <v>9</v>
      </c>
      <c r="D54">
        <v>2</v>
      </c>
      <c r="E54" t="s">
        <v>673</v>
      </c>
      <c r="F54" t="s">
        <v>672</v>
      </c>
      <c r="G54">
        <v>3</v>
      </c>
      <c r="H54" t="s">
        <v>2171</v>
      </c>
      <c r="I54" t="s">
        <v>2172</v>
      </c>
      <c r="J54">
        <v>889536</v>
      </c>
      <c r="K54" t="s">
        <v>2168</v>
      </c>
      <c r="L54"/>
      <c r="M54"/>
      <c r="N54" t="s">
        <v>200</v>
      </c>
      <c r="O54"/>
      <c r="P54">
        <v>4</v>
      </c>
      <c r="Q54">
        <v>5</v>
      </c>
      <c r="R54">
        <v>4</v>
      </c>
      <c r="S54">
        <v>13</v>
      </c>
      <c r="T54" t="s">
        <v>26</v>
      </c>
    </row>
    <row r="55" spans="1:20" x14ac:dyDescent="0.25">
      <c r="A55">
        <v>4241</v>
      </c>
      <c r="B55" t="s">
        <v>38</v>
      </c>
      <c r="C55" t="s">
        <v>10</v>
      </c>
      <c r="D55">
        <v>23</v>
      </c>
      <c r="E55" t="s">
        <v>673</v>
      </c>
      <c r="F55" t="s">
        <v>672</v>
      </c>
      <c r="G55">
        <v>3</v>
      </c>
      <c r="H55" t="s">
        <v>2173</v>
      </c>
      <c r="I55" t="s">
        <v>2174</v>
      </c>
      <c r="J55">
        <v>889532</v>
      </c>
      <c r="K55" t="s">
        <v>2168</v>
      </c>
      <c r="L55"/>
      <c r="M55"/>
      <c r="N55" t="s">
        <v>200</v>
      </c>
      <c r="O55"/>
      <c r="P55">
        <v>5</v>
      </c>
      <c r="Q55">
        <v>4</v>
      </c>
      <c r="R55">
        <v>4</v>
      </c>
      <c r="S55">
        <v>13</v>
      </c>
      <c r="T55" t="s">
        <v>26</v>
      </c>
    </row>
    <row r="56" spans="1:20" x14ac:dyDescent="0.25">
      <c r="A56">
        <v>4260</v>
      </c>
      <c r="B56" t="s">
        <v>248</v>
      </c>
      <c r="C56" t="s">
        <v>33</v>
      </c>
      <c r="D56">
        <v>4</v>
      </c>
      <c r="E56" t="s">
        <v>163</v>
      </c>
      <c r="F56" t="s">
        <v>162</v>
      </c>
      <c r="G56">
        <v>3</v>
      </c>
      <c r="H56" t="s">
        <v>2175</v>
      </c>
      <c r="I56" t="s">
        <v>2176</v>
      </c>
      <c r="J56">
        <v>888942</v>
      </c>
      <c r="K56" t="s">
        <v>1881</v>
      </c>
      <c r="L56"/>
      <c r="M56" t="s">
        <v>1882</v>
      </c>
      <c r="N56" t="s">
        <v>200</v>
      </c>
      <c r="O56"/>
      <c r="P56">
        <v>4</v>
      </c>
      <c r="Q56">
        <v>5</v>
      </c>
      <c r="R56"/>
      <c r="S56">
        <v>14</v>
      </c>
      <c r="T56" t="s">
        <v>2021</v>
      </c>
    </row>
    <row r="57" spans="1:20" x14ac:dyDescent="0.25">
      <c r="A57">
        <v>4260</v>
      </c>
      <c r="B57" t="s">
        <v>35</v>
      </c>
      <c r="C57" t="s">
        <v>12</v>
      </c>
      <c r="D57">
        <v>6</v>
      </c>
      <c r="E57" t="s">
        <v>163</v>
      </c>
      <c r="F57" t="s">
        <v>162</v>
      </c>
      <c r="G57">
        <v>3</v>
      </c>
      <c r="H57" t="s">
        <v>2177</v>
      </c>
      <c r="I57" t="s">
        <v>2178</v>
      </c>
      <c r="J57">
        <v>888943</v>
      </c>
      <c r="K57" t="s">
        <v>1881</v>
      </c>
      <c r="L57"/>
      <c r="M57" t="s">
        <v>1882</v>
      </c>
      <c r="N57" t="s">
        <v>200</v>
      </c>
      <c r="O57"/>
      <c r="P57">
        <v>4</v>
      </c>
      <c r="Q57">
        <v>4</v>
      </c>
      <c r="R57"/>
      <c r="S57">
        <v>12</v>
      </c>
      <c r="T57" t="s">
        <v>26</v>
      </c>
    </row>
    <row r="58" spans="1:20" x14ac:dyDescent="0.25">
      <c r="A58">
        <v>4260</v>
      </c>
      <c r="B58" t="s">
        <v>251</v>
      </c>
      <c r="C58" t="s">
        <v>244</v>
      </c>
      <c r="D58">
        <v>5</v>
      </c>
      <c r="E58" t="s">
        <v>163</v>
      </c>
      <c r="F58" t="s">
        <v>162</v>
      </c>
      <c r="G58">
        <v>3</v>
      </c>
      <c r="H58" t="s">
        <v>2179</v>
      </c>
      <c r="I58" t="s">
        <v>2180</v>
      </c>
      <c r="J58">
        <v>888945</v>
      </c>
      <c r="K58" t="s">
        <v>1881</v>
      </c>
      <c r="L58"/>
      <c r="M58" t="s">
        <v>1882</v>
      </c>
      <c r="N58" t="s">
        <v>200</v>
      </c>
      <c r="O58"/>
      <c r="P58">
        <v>3</v>
      </c>
      <c r="Q58">
        <v>4</v>
      </c>
      <c r="R58"/>
      <c r="S58">
        <v>11</v>
      </c>
      <c r="T58" t="s">
        <v>26</v>
      </c>
    </row>
    <row r="59" spans="1:20" x14ac:dyDescent="0.25">
      <c r="A59">
        <v>4260</v>
      </c>
      <c r="B59" t="s">
        <v>38</v>
      </c>
      <c r="C59" t="s">
        <v>10</v>
      </c>
      <c r="D59">
        <v>11</v>
      </c>
      <c r="E59" t="s">
        <v>163</v>
      </c>
      <c r="F59" t="s">
        <v>162</v>
      </c>
      <c r="G59">
        <v>3</v>
      </c>
      <c r="H59" t="s">
        <v>2181</v>
      </c>
      <c r="I59" t="s">
        <v>2182</v>
      </c>
      <c r="J59">
        <v>888941</v>
      </c>
      <c r="K59" t="s">
        <v>1881</v>
      </c>
      <c r="L59"/>
      <c r="M59" t="s">
        <v>1882</v>
      </c>
      <c r="N59" t="s">
        <v>200</v>
      </c>
      <c r="O59"/>
      <c r="P59">
        <v>3</v>
      </c>
      <c r="Q59">
        <v>3</v>
      </c>
      <c r="R59"/>
      <c r="S59">
        <v>9</v>
      </c>
      <c r="T59" t="s">
        <v>157</v>
      </c>
    </row>
    <row r="60" spans="1:20" x14ac:dyDescent="0.25">
      <c r="A60">
        <v>4390</v>
      </c>
      <c r="B60" t="s">
        <v>35</v>
      </c>
      <c r="C60" t="s">
        <v>12</v>
      </c>
      <c r="D60">
        <v>11</v>
      </c>
      <c r="E60" t="s">
        <v>21</v>
      </c>
      <c r="F60" t="s">
        <v>162</v>
      </c>
      <c r="G60" t="s">
        <v>275</v>
      </c>
      <c r="H60" t="s">
        <v>2183</v>
      </c>
      <c r="I60" t="s">
        <v>2184</v>
      </c>
      <c r="J60">
        <v>889268</v>
      </c>
      <c r="K60" t="s">
        <v>119</v>
      </c>
      <c r="L60"/>
      <c r="M60" t="s">
        <v>1883</v>
      </c>
      <c r="N60" t="s">
        <v>200</v>
      </c>
      <c r="O60"/>
      <c r="P60">
        <v>4</v>
      </c>
      <c r="Q60">
        <v>4</v>
      </c>
      <c r="R60"/>
      <c r="S60">
        <v>12</v>
      </c>
      <c r="T60" t="s">
        <v>26</v>
      </c>
    </row>
    <row r="61" spans="1:20" x14ac:dyDescent="0.25">
      <c r="A61">
        <v>4390</v>
      </c>
      <c r="B61" t="s">
        <v>35</v>
      </c>
      <c r="C61" t="s">
        <v>12</v>
      </c>
      <c r="D61">
        <v>15</v>
      </c>
      <c r="E61" t="s">
        <v>21</v>
      </c>
      <c r="F61" t="s">
        <v>162</v>
      </c>
      <c r="G61" t="s">
        <v>275</v>
      </c>
      <c r="H61" t="s">
        <v>2185</v>
      </c>
      <c r="I61" t="s">
        <v>2186</v>
      </c>
      <c r="J61">
        <v>889270</v>
      </c>
      <c r="K61" t="s">
        <v>119</v>
      </c>
      <c r="L61"/>
      <c r="M61" t="s">
        <v>1883</v>
      </c>
      <c r="N61" t="s">
        <v>200</v>
      </c>
      <c r="O61"/>
      <c r="P61">
        <v>4</v>
      </c>
      <c r="Q61">
        <v>4</v>
      </c>
      <c r="R61"/>
      <c r="S61">
        <v>12</v>
      </c>
      <c r="T61" t="s">
        <v>26</v>
      </c>
    </row>
    <row r="62" spans="1:20" x14ac:dyDescent="0.25">
      <c r="A62">
        <v>4390</v>
      </c>
      <c r="B62" t="s">
        <v>250</v>
      </c>
      <c r="C62" t="s">
        <v>14</v>
      </c>
      <c r="D62">
        <v>8</v>
      </c>
      <c r="E62" t="s">
        <v>21</v>
      </c>
      <c r="F62" t="s">
        <v>162</v>
      </c>
      <c r="G62" t="s">
        <v>275</v>
      </c>
      <c r="H62" t="s">
        <v>2187</v>
      </c>
      <c r="I62" t="s">
        <v>2188</v>
      </c>
      <c r="J62">
        <v>889267</v>
      </c>
      <c r="K62" t="s">
        <v>119</v>
      </c>
      <c r="L62"/>
      <c r="M62" t="s">
        <v>1883</v>
      </c>
      <c r="N62" t="s">
        <v>200</v>
      </c>
      <c r="O62"/>
      <c r="P62">
        <v>4</v>
      </c>
      <c r="Q62">
        <v>4</v>
      </c>
      <c r="R62"/>
      <c r="S62">
        <v>12</v>
      </c>
      <c r="T62" t="s">
        <v>26</v>
      </c>
    </row>
    <row r="63" spans="1:20" x14ac:dyDescent="0.25">
      <c r="A63">
        <v>4390</v>
      </c>
      <c r="B63" t="s">
        <v>38</v>
      </c>
      <c r="C63" t="s">
        <v>10</v>
      </c>
      <c r="D63">
        <v>18</v>
      </c>
      <c r="E63" t="s">
        <v>21</v>
      </c>
      <c r="F63" t="s">
        <v>162</v>
      </c>
      <c r="G63" t="s">
        <v>275</v>
      </c>
      <c r="H63" t="s">
        <v>2189</v>
      </c>
      <c r="I63" t="s">
        <v>2190</v>
      </c>
      <c r="J63">
        <v>889265</v>
      </c>
      <c r="K63" t="s">
        <v>119</v>
      </c>
      <c r="L63"/>
      <c r="M63" t="s">
        <v>1883</v>
      </c>
      <c r="N63" t="s">
        <v>200</v>
      </c>
      <c r="O63"/>
      <c r="P63">
        <v>4</v>
      </c>
      <c r="Q63">
        <v>4</v>
      </c>
      <c r="R63"/>
      <c r="S63">
        <v>12</v>
      </c>
      <c r="T63" t="s">
        <v>26</v>
      </c>
    </row>
    <row r="64" spans="1:20" x14ac:dyDescent="0.25">
      <c r="A64">
        <v>4449</v>
      </c>
      <c r="B64" t="s">
        <v>34</v>
      </c>
      <c r="C64" t="s">
        <v>1949</v>
      </c>
      <c r="D64">
        <v>2</v>
      </c>
      <c r="E64" t="s">
        <v>186</v>
      </c>
      <c r="F64" t="s">
        <v>185</v>
      </c>
      <c r="G64">
        <v>4</v>
      </c>
      <c r="H64" t="s">
        <v>2191</v>
      </c>
      <c r="I64" t="s">
        <v>2192</v>
      </c>
      <c r="J64">
        <v>888134</v>
      </c>
      <c r="K64" t="s">
        <v>176</v>
      </c>
      <c r="L64"/>
      <c r="M64" t="s">
        <v>235</v>
      </c>
      <c r="N64" t="s">
        <v>200</v>
      </c>
      <c r="O64"/>
      <c r="P64">
        <v>3</v>
      </c>
      <c r="Q64">
        <v>3</v>
      </c>
      <c r="R64">
        <v>3</v>
      </c>
      <c r="S64">
        <v>9</v>
      </c>
      <c r="T64" t="s">
        <v>157</v>
      </c>
    </row>
    <row r="65" spans="1:20" x14ac:dyDescent="0.25">
      <c r="A65">
        <v>4449</v>
      </c>
      <c r="B65" t="s">
        <v>247</v>
      </c>
      <c r="C65" t="s">
        <v>11</v>
      </c>
      <c r="D65">
        <v>2</v>
      </c>
      <c r="E65" t="s">
        <v>186</v>
      </c>
      <c r="F65" t="s">
        <v>185</v>
      </c>
      <c r="G65">
        <v>4</v>
      </c>
      <c r="H65" t="s">
        <v>2193</v>
      </c>
      <c r="I65" t="s">
        <v>2194</v>
      </c>
      <c r="J65">
        <v>888137</v>
      </c>
      <c r="K65" t="s">
        <v>176</v>
      </c>
      <c r="L65"/>
      <c r="M65" t="s">
        <v>235</v>
      </c>
      <c r="N65" t="s">
        <v>200</v>
      </c>
      <c r="O65"/>
      <c r="P65">
        <v>5</v>
      </c>
      <c r="Q65">
        <v>4</v>
      </c>
      <c r="R65">
        <v>5</v>
      </c>
      <c r="S65">
        <v>14</v>
      </c>
      <c r="T65" t="s">
        <v>3</v>
      </c>
    </row>
    <row r="66" spans="1:20" x14ac:dyDescent="0.25">
      <c r="A66">
        <v>4449</v>
      </c>
      <c r="B66" t="s">
        <v>250</v>
      </c>
      <c r="C66" t="s">
        <v>14</v>
      </c>
      <c r="D66">
        <v>2</v>
      </c>
      <c r="E66" t="s">
        <v>186</v>
      </c>
      <c r="F66" t="s">
        <v>185</v>
      </c>
      <c r="G66">
        <v>4</v>
      </c>
      <c r="H66" t="s">
        <v>2195</v>
      </c>
      <c r="I66" t="s">
        <v>2196</v>
      </c>
      <c r="J66">
        <v>888136</v>
      </c>
      <c r="K66" t="s">
        <v>176</v>
      </c>
      <c r="L66"/>
      <c r="M66" t="s">
        <v>235</v>
      </c>
      <c r="N66" t="s">
        <v>200</v>
      </c>
      <c r="O66"/>
      <c r="P66">
        <v>4</v>
      </c>
      <c r="Q66">
        <v>4</v>
      </c>
      <c r="R66">
        <v>4</v>
      </c>
      <c r="S66">
        <v>12</v>
      </c>
      <c r="T66" t="s">
        <v>26</v>
      </c>
    </row>
    <row r="67" spans="1:20" x14ac:dyDescent="0.25">
      <c r="A67">
        <v>4449</v>
      </c>
      <c r="B67" t="s">
        <v>38</v>
      </c>
      <c r="C67" t="s">
        <v>10</v>
      </c>
      <c r="D67">
        <v>5</v>
      </c>
      <c r="E67" t="s">
        <v>186</v>
      </c>
      <c r="F67" t="s">
        <v>185</v>
      </c>
      <c r="G67">
        <v>4</v>
      </c>
      <c r="H67" t="s">
        <v>2197</v>
      </c>
      <c r="I67" t="s">
        <v>2198</v>
      </c>
      <c r="J67">
        <v>888135</v>
      </c>
      <c r="K67" t="s">
        <v>176</v>
      </c>
      <c r="L67"/>
      <c r="M67" t="s">
        <v>235</v>
      </c>
      <c r="N67" t="s">
        <v>200</v>
      </c>
      <c r="O67"/>
      <c r="P67">
        <v>3</v>
      </c>
      <c r="Q67">
        <v>3</v>
      </c>
      <c r="R67">
        <v>3</v>
      </c>
      <c r="S67">
        <v>9</v>
      </c>
      <c r="T67" t="s">
        <v>157</v>
      </c>
    </row>
    <row r="68" spans="1:20" x14ac:dyDescent="0.25">
      <c r="A68">
        <v>4460</v>
      </c>
      <c r="B68" t="s">
        <v>247</v>
      </c>
      <c r="C68" t="s">
        <v>11</v>
      </c>
      <c r="D68">
        <v>1</v>
      </c>
      <c r="E68" t="s">
        <v>184</v>
      </c>
      <c r="F68" t="s">
        <v>185</v>
      </c>
      <c r="G68">
        <v>4</v>
      </c>
      <c r="H68" t="s">
        <v>2199</v>
      </c>
      <c r="I68" t="s">
        <v>2200</v>
      </c>
      <c r="J68">
        <v>888126</v>
      </c>
      <c r="K68" t="s">
        <v>176</v>
      </c>
      <c r="L68"/>
      <c r="M68" t="s">
        <v>236</v>
      </c>
      <c r="N68" t="s">
        <v>200</v>
      </c>
      <c r="O68"/>
      <c r="P68">
        <v>4</v>
      </c>
      <c r="Q68">
        <v>4</v>
      </c>
      <c r="R68">
        <v>4</v>
      </c>
      <c r="S68">
        <v>12</v>
      </c>
      <c r="T68" t="s">
        <v>26</v>
      </c>
    </row>
    <row r="69" spans="1:20" x14ac:dyDescent="0.25">
      <c r="A69">
        <v>4460</v>
      </c>
      <c r="B69" t="s">
        <v>35</v>
      </c>
      <c r="C69" t="s">
        <v>12</v>
      </c>
      <c r="D69">
        <v>2</v>
      </c>
      <c r="E69" t="s">
        <v>184</v>
      </c>
      <c r="F69" t="s">
        <v>185</v>
      </c>
      <c r="G69">
        <v>4</v>
      </c>
      <c r="H69" t="s">
        <v>2201</v>
      </c>
      <c r="I69" t="s">
        <v>2202</v>
      </c>
      <c r="J69">
        <v>888127</v>
      </c>
      <c r="K69" t="s">
        <v>176</v>
      </c>
      <c r="L69"/>
      <c r="M69" t="s">
        <v>236</v>
      </c>
      <c r="N69" t="s">
        <v>200</v>
      </c>
      <c r="O69"/>
      <c r="P69">
        <v>4</v>
      </c>
      <c r="Q69">
        <v>4</v>
      </c>
      <c r="R69">
        <v>4</v>
      </c>
      <c r="S69">
        <v>12</v>
      </c>
      <c r="T69" t="s">
        <v>26</v>
      </c>
    </row>
    <row r="70" spans="1:20" x14ac:dyDescent="0.25">
      <c r="A70">
        <v>4460</v>
      </c>
      <c r="B70" t="s">
        <v>37</v>
      </c>
      <c r="C70" t="s">
        <v>15</v>
      </c>
      <c r="D70">
        <v>3</v>
      </c>
      <c r="E70" t="s">
        <v>184</v>
      </c>
      <c r="F70" t="s">
        <v>185</v>
      </c>
      <c r="G70">
        <v>4</v>
      </c>
      <c r="H70" t="s">
        <v>2203</v>
      </c>
      <c r="I70" t="s">
        <v>2204</v>
      </c>
      <c r="J70">
        <v>888129</v>
      </c>
      <c r="K70" t="s">
        <v>176</v>
      </c>
      <c r="L70"/>
      <c r="M70" t="s">
        <v>236</v>
      </c>
      <c r="N70" t="s">
        <v>200</v>
      </c>
      <c r="O70"/>
      <c r="P70">
        <v>4</v>
      </c>
      <c r="Q70">
        <v>4</v>
      </c>
      <c r="R70">
        <v>4</v>
      </c>
      <c r="S70">
        <v>12</v>
      </c>
      <c r="T70" t="s">
        <v>26</v>
      </c>
    </row>
    <row r="71" spans="1:20" x14ac:dyDescent="0.25">
      <c r="A71">
        <v>4460</v>
      </c>
      <c r="B71" t="s">
        <v>38</v>
      </c>
      <c r="C71" t="s">
        <v>10</v>
      </c>
      <c r="D71">
        <v>3</v>
      </c>
      <c r="E71" t="s">
        <v>184</v>
      </c>
      <c r="F71" t="s">
        <v>185</v>
      </c>
      <c r="G71">
        <v>4</v>
      </c>
      <c r="H71" t="s">
        <v>2205</v>
      </c>
      <c r="I71" t="s">
        <v>2206</v>
      </c>
      <c r="J71">
        <v>888125</v>
      </c>
      <c r="K71" t="s">
        <v>176</v>
      </c>
      <c r="L71"/>
      <c r="M71" t="s">
        <v>236</v>
      </c>
      <c r="N71" t="s">
        <v>200</v>
      </c>
      <c r="O71"/>
      <c r="P71">
        <v>3</v>
      </c>
      <c r="Q71">
        <v>3</v>
      </c>
      <c r="R71">
        <v>3</v>
      </c>
      <c r="S71">
        <v>9</v>
      </c>
      <c r="T71" t="s">
        <v>157</v>
      </c>
    </row>
    <row r="72" spans="1:20" x14ac:dyDescent="0.25">
      <c r="A72">
        <v>5764</v>
      </c>
      <c r="B72" t="s">
        <v>249</v>
      </c>
      <c r="C72" t="s">
        <v>246</v>
      </c>
      <c r="D72">
        <v>6</v>
      </c>
      <c r="E72" t="s">
        <v>225</v>
      </c>
      <c r="F72" t="s">
        <v>221</v>
      </c>
      <c r="G72">
        <v>3</v>
      </c>
      <c r="H72" t="s">
        <v>2207</v>
      </c>
      <c r="I72" t="s">
        <v>2208</v>
      </c>
      <c r="J72">
        <v>889209</v>
      </c>
      <c r="K72" t="s">
        <v>1653</v>
      </c>
      <c r="L72"/>
      <c r="M72" t="s">
        <v>258</v>
      </c>
      <c r="N72" t="s">
        <v>200</v>
      </c>
      <c r="O72"/>
      <c r="P72">
        <v>5</v>
      </c>
      <c r="Q72">
        <v>3</v>
      </c>
      <c r="R72"/>
      <c r="S72">
        <v>13</v>
      </c>
      <c r="T72" t="s">
        <v>26</v>
      </c>
    </row>
    <row r="73" spans="1:20" x14ac:dyDescent="0.25">
      <c r="A73">
        <v>5764</v>
      </c>
      <c r="B73" t="s">
        <v>250</v>
      </c>
      <c r="C73" t="s">
        <v>14</v>
      </c>
      <c r="D73">
        <v>6</v>
      </c>
      <c r="E73" t="s">
        <v>225</v>
      </c>
      <c r="F73" t="s">
        <v>221</v>
      </c>
      <c r="G73">
        <v>3</v>
      </c>
      <c r="H73" t="s">
        <v>2209</v>
      </c>
      <c r="I73" t="s">
        <v>2210</v>
      </c>
      <c r="J73">
        <v>889208</v>
      </c>
      <c r="K73" t="s">
        <v>1653</v>
      </c>
      <c r="L73"/>
      <c r="M73" t="s">
        <v>258</v>
      </c>
      <c r="N73" t="s">
        <v>200</v>
      </c>
      <c r="O73"/>
      <c r="P73">
        <v>3</v>
      </c>
      <c r="Q73">
        <v>4</v>
      </c>
      <c r="R73"/>
      <c r="S73">
        <v>11</v>
      </c>
      <c r="T73" t="s">
        <v>26</v>
      </c>
    </row>
    <row r="74" spans="1:20" x14ac:dyDescent="0.25">
      <c r="A74">
        <v>5764</v>
      </c>
      <c r="B74" t="s">
        <v>251</v>
      </c>
      <c r="C74" t="s">
        <v>244</v>
      </c>
      <c r="D74">
        <v>7</v>
      </c>
      <c r="E74" t="s">
        <v>225</v>
      </c>
      <c r="F74" t="s">
        <v>221</v>
      </c>
      <c r="G74">
        <v>3</v>
      </c>
      <c r="H74" t="s">
        <v>2211</v>
      </c>
      <c r="I74" t="s">
        <v>2212</v>
      </c>
      <c r="J74">
        <v>889207</v>
      </c>
      <c r="K74" t="s">
        <v>1653</v>
      </c>
      <c r="L74"/>
      <c r="M74" t="s">
        <v>258</v>
      </c>
      <c r="N74" t="s">
        <v>200</v>
      </c>
      <c r="O74"/>
      <c r="P74">
        <v>4</v>
      </c>
      <c r="Q74">
        <v>4</v>
      </c>
      <c r="R74"/>
      <c r="S74">
        <v>12</v>
      </c>
      <c r="T74" t="s">
        <v>26</v>
      </c>
    </row>
    <row r="75" spans="1:20" x14ac:dyDescent="0.25">
      <c r="A75">
        <v>5764</v>
      </c>
      <c r="B75" t="s">
        <v>38</v>
      </c>
      <c r="C75" t="s">
        <v>10</v>
      </c>
      <c r="D75">
        <v>21</v>
      </c>
      <c r="E75" t="s">
        <v>225</v>
      </c>
      <c r="F75" t="s">
        <v>221</v>
      </c>
      <c r="G75">
        <v>3</v>
      </c>
      <c r="H75" t="s">
        <v>2213</v>
      </c>
      <c r="I75" t="s">
        <v>2214</v>
      </c>
      <c r="J75">
        <v>889470</v>
      </c>
      <c r="K75" t="s">
        <v>1653</v>
      </c>
      <c r="L75"/>
      <c r="M75" t="s">
        <v>258</v>
      </c>
      <c r="N75" t="s">
        <v>200</v>
      </c>
      <c r="O75"/>
      <c r="P75">
        <v>4</v>
      </c>
      <c r="Q75">
        <v>4</v>
      </c>
      <c r="R75"/>
      <c r="S75">
        <v>12</v>
      </c>
      <c r="T75" t="s">
        <v>26</v>
      </c>
    </row>
    <row r="76" spans="1:20" x14ac:dyDescent="0.25">
      <c r="A76">
        <v>6188</v>
      </c>
      <c r="B76" t="s">
        <v>249</v>
      </c>
      <c r="C76" t="s">
        <v>246</v>
      </c>
      <c r="D76">
        <v>10</v>
      </c>
      <c r="E76" t="s">
        <v>226</v>
      </c>
      <c r="F76" t="s">
        <v>221</v>
      </c>
      <c r="G76">
        <v>3</v>
      </c>
      <c r="H76" t="s">
        <v>2215</v>
      </c>
      <c r="I76" t="s">
        <v>2216</v>
      </c>
      <c r="J76">
        <v>889505</v>
      </c>
      <c r="K76" t="s">
        <v>227</v>
      </c>
      <c r="L76"/>
      <c r="M76" t="s">
        <v>269</v>
      </c>
      <c r="N76" t="s">
        <v>200</v>
      </c>
      <c r="O76"/>
      <c r="P76">
        <v>3</v>
      </c>
      <c r="Q76">
        <v>4</v>
      </c>
      <c r="R76"/>
      <c r="S76">
        <v>11</v>
      </c>
      <c r="T76" t="s">
        <v>26</v>
      </c>
    </row>
    <row r="77" spans="1:20" x14ac:dyDescent="0.25">
      <c r="A77">
        <v>6188</v>
      </c>
      <c r="B77" t="s">
        <v>37</v>
      </c>
      <c r="C77" t="s">
        <v>15</v>
      </c>
      <c r="D77">
        <v>9</v>
      </c>
      <c r="E77" t="s">
        <v>226</v>
      </c>
      <c r="F77" t="s">
        <v>221</v>
      </c>
      <c r="G77">
        <v>3</v>
      </c>
      <c r="H77" t="s">
        <v>2217</v>
      </c>
      <c r="I77" t="s">
        <v>2218</v>
      </c>
      <c r="J77">
        <v>889249</v>
      </c>
      <c r="K77" t="s">
        <v>227</v>
      </c>
      <c r="L77"/>
      <c r="M77" t="s">
        <v>269</v>
      </c>
      <c r="N77" t="s">
        <v>200</v>
      </c>
      <c r="O77"/>
      <c r="P77">
        <v>3</v>
      </c>
      <c r="Q77">
        <v>4</v>
      </c>
      <c r="R77"/>
      <c r="S77">
        <v>11</v>
      </c>
      <c r="T77" t="s">
        <v>26</v>
      </c>
    </row>
    <row r="78" spans="1:20" x14ac:dyDescent="0.25">
      <c r="A78">
        <v>6188</v>
      </c>
      <c r="B78" t="s">
        <v>38</v>
      </c>
      <c r="C78" t="s">
        <v>10</v>
      </c>
      <c r="D78">
        <v>20</v>
      </c>
      <c r="E78" t="s">
        <v>226</v>
      </c>
      <c r="F78" t="s">
        <v>221</v>
      </c>
      <c r="G78">
        <v>3</v>
      </c>
      <c r="H78" t="s">
        <v>2219</v>
      </c>
      <c r="I78" t="s">
        <v>2220</v>
      </c>
      <c r="J78">
        <v>889306</v>
      </c>
      <c r="K78" t="s">
        <v>227</v>
      </c>
      <c r="L78"/>
      <c r="M78" t="s">
        <v>269</v>
      </c>
      <c r="N78" t="s">
        <v>200</v>
      </c>
      <c r="O78"/>
      <c r="P78">
        <v>4</v>
      </c>
      <c r="Q78">
        <v>4</v>
      </c>
      <c r="R78"/>
      <c r="S78">
        <v>12</v>
      </c>
      <c r="T78" t="s">
        <v>26</v>
      </c>
    </row>
    <row r="79" spans="1:20" x14ac:dyDescent="0.25">
      <c r="A79">
        <v>6531</v>
      </c>
      <c r="B79" t="s">
        <v>249</v>
      </c>
      <c r="C79" t="s">
        <v>246</v>
      </c>
      <c r="D79">
        <v>1</v>
      </c>
      <c r="E79" t="s">
        <v>259</v>
      </c>
      <c r="F79" t="s">
        <v>260</v>
      </c>
      <c r="G79">
        <v>4</v>
      </c>
      <c r="H79" t="s">
        <v>2221</v>
      </c>
      <c r="I79" t="s">
        <v>2222</v>
      </c>
      <c r="J79">
        <v>888031</v>
      </c>
      <c r="K79" t="s">
        <v>2223</v>
      </c>
      <c r="L79"/>
      <c r="M79" t="s">
        <v>261</v>
      </c>
      <c r="N79" t="s">
        <v>200</v>
      </c>
      <c r="O79"/>
      <c r="P79">
        <v>4</v>
      </c>
      <c r="Q79">
        <v>4</v>
      </c>
      <c r="R79">
        <v>4</v>
      </c>
      <c r="S79">
        <v>12</v>
      </c>
      <c r="T79" t="s">
        <v>26</v>
      </c>
    </row>
    <row r="80" spans="1:20" x14ac:dyDescent="0.25">
      <c r="A80">
        <v>6531</v>
      </c>
      <c r="B80" t="s">
        <v>37</v>
      </c>
      <c r="C80" t="s">
        <v>15</v>
      </c>
      <c r="D80">
        <v>2</v>
      </c>
      <c r="E80" t="s">
        <v>259</v>
      </c>
      <c r="F80" t="s">
        <v>260</v>
      </c>
      <c r="G80">
        <v>4</v>
      </c>
      <c r="H80" t="s">
        <v>2224</v>
      </c>
      <c r="I80" t="s">
        <v>2225</v>
      </c>
      <c r="J80">
        <v>888029</v>
      </c>
      <c r="K80" t="s">
        <v>2223</v>
      </c>
      <c r="L80"/>
      <c r="M80" t="s">
        <v>261</v>
      </c>
      <c r="N80" t="s">
        <v>200</v>
      </c>
      <c r="O80"/>
      <c r="P80">
        <v>4</v>
      </c>
      <c r="Q80">
        <v>3</v>
      </c>
      <c r="R80">
        <v>4</v>
      </c>
      <c r="S80">
        <v>11</v>
      </c>
      <c r="T80" t="s">
        <v>26</v>
      </c>
    </row>
    <row r="81" spans="1:20" x14ac:dyDescent="0.25">
      <c r="A81">
        <v>6531</v>
      </c>
      <c r="B81" t="s">
        <v>251</v>
      </c>
      <c r="C81" t="s">
        <v>244</v>
      </c>
      <c r="D81">
        <v>2</v>
      </c>
      <c r="E81" t="s">
        <v>259</v>
      </c>
      <c r="F81" t="s">
        <v>260</v>
      </c>
      <c r="G81">
        <v>4</v>
      </c>
      <c r="H81" t="s">
        <v>2226</v>
      </c>
      <c r="I81" t="s">
        <v>2227</v>
      </c>
      <c r="J81">
        <v>888030</v>
      </c>
      <c r="K81" t="s">
        <v>2223</v>
      </c>
      <c r="L81"/>
      <c r="M81" t="s">
        <v>261</v>
      </c>
      <c r="N81" t="s">
        <v>200</v>
      </c>
      <c r="O81"/>
      <c r="P81">
        <v>3</v>
      </c>
      <c r="Q81">
        <v>3</v>
      </c>
      <c r="R81">
        <v>3</v>
      </c>
      <c r="S81">
        <v>9</v>
      </c>
      <c r="T81" t="s">
        <v>157</v>
      </c>
    </row>
    <row r="82" spans="1:20" x14ac:dyDescent="0.25">
      <c r="A82">
        <v>6531</v>
      </c>
      <c r="B82" t="s">
        <v>38</v>
      </c>
      <c r="C82" t="s">
        <v>10</v>
      </c>
      <c r="D82">
        <v>2</v>
      </c>
      <c r="E82" t="s">
        <v>259</v>
      </c>
      <c r="F82" t="s">
        <v>260</v>
      </c>
      <c r="G82">
        <v>4</v>
      </c>
      <c r="H82" t="s">
        <v>2228</v>
      </c>
      <c r="I82" t="s">
        <v>2229</v>
      </c>
      <c r="J82">
        <v>888028</v>
      </c>
      <c r="K82" t="s">
        <v>2223</v>
      </c>
      <c r="L82"/>
      <c r="M82" t="s">
        <v>261</v>
      </c>
      <c r="N82" t="s">
        <v>200</v>
      </c>
      <c r="O82"/>
      <c r="P82">
        <v>4</v>
      </c>
      <c r="Q82">
        <v>3</v>
      </c>
      <c r="R82">
        <v>3</v>
      </c>
      <c r="S82">
        <v>10</v>
      </c>
      <c r="T82" t="s">
        <v>157</v>
      </c>
    </row>
    <row r="83" spans="1:20" x14ac:dyDescent="0.25">
      <c r="A83">
        <v>7061</v>
      </c>
      <c r="B83" t="s">
        <v>249</v>
      </c>
      <c r="C83" t="s">
        <v>246</v>
      </c>
      <c r="D83">
        <v>2</v>
      </c>
      <c r="E83" t="s">
        <v>1602</v>
      </c>
      <c r="F83" t="s">
        <v>1603</v>
      </c>
      <c r="G83">
        <v>2</v>
      </c>
      <c r="H83" t="s">
        <v>2230</v>
      </c>
      <c r="I83" t="s">
        <v>2231</v>
      </c>
      <c r="J83">
        <v>888928</v>
      </c>
      <c r="K83" t="s">
        <v>1604</v>
      </c>
      <c r="L83"/>
      <c r="M83"/>
      <c r="N83" t="s">
        <v>200</v>
      </c>
      <c r="O83"/>
      <c r="P83">
        <v>4</v>
      </c>
      <c r="Q83">
        <v>4</v>
      </c>
      <c r="R83">
        <v>3</v>
      </c>
      <c r="S83">
        <v>11</v>
      </c>
      <c r="T83" t="s">
        <v>26</v>
      </c>
    </row>
    <row r="84" spans="1:20" x14ac:dyDescent="0.25">
      <c r="A84">
        <v>7061</v>
      </c>
      <c r="B84" t="s">
        <v>248</v>
      </c>
      <c r="C84" t="s">
        <v>33</v>
      </c>
      <c r="D84">
        <v>3</v>
      </c>
      <c r="E84" t="s">
        <v>1602</v>
      </c>
      <c r="F84" t="s">
        <v>1603</v>
      </c>
      <c r="G84">
        <v>2</v>
      </c>
      <c r="H84" t="s">
        <v>2232</v>
      </c>
      <c r="I84" t="s">
        <v>2233</v>
      </c>
      <c r="J84">
        <v>888926</v>
      </c>
      <c r="K84" t="s">
        <v>1604</v>
      </c>
      <c r="L84"/>
      <c r="M84"/>
      <c r="N84" t="s">
        <v>200</v>
      </c>
      <c r="O84"/>
      <c r="P84">
        <v>4</v>
      </c>
      <c r="Q84">
        <v>4</v>
      </c>
      <c r="R84">
        <v>4</v>
      </c>
      <c r="S84">
        <v>12</v>
      </c>
      <c r="T84" t="s">
        <v>206</v>
      </c>
    </row>
    <row r="85" spans="1:20" x14ac:dyDescent="0.25">
      <c r="A85">
        <v>7061</v>
      </c>
      <c r="B85" t="s">
        <v>248</v>
      </c>
      <c r="C85" t="s">
        <v>33</v>
      </c>
      <c r="D85">
        <v>5</v>
      </c>
      <c r="E85" t="s">
        <v>1602</v>
      </c>
      <c r="F85" t="s">
        <v>1603</v>
      </c>
      <c r="G85">
        <v>2</v>
      </c>
      <c r="H85" t="s">
        <v>2234</v>
      </c>
      <c r="I85" t="s">
        <v>2235</v>
      </c>
      <c r="J85">
        <v>888927</v>
      </c>
      <c r="K85" t="s">
        <v>1604</v>
      </c>
      <c r="L85"/>
      <c r="M85"/>
      <c r="N85" t="s">
        <v>200</v>
      </c>
      <c r="O85"/>
      <c r="P85">
        <v>3</v>
      </c>
      <c r="Q85">
        <v>4</v>
      </c>
      <c r="R85">
        <v>4</v>
      </c>
      <c r="S85">
        <v>11</v>
      </c>
      <c r="T85" t="s">
        <v>26</v>
      </c>
    </row>
    <row r="86" spans="1:20" x14ac:dyDescent="0.25">
      <c r="A86">
        <v>7061</v>
      </c>
      <c r="B86" t="s">
        <v>38</v>
      </c>
      <c r="C86" t="s">
        <v>10</v>
      </c>
      <c r="D86">
        <v>10</v>
      </c>
      <c r="E86" t="s">
        <v>1602</v>
      </c>
      <c r="F86" t="s">
        <v>1603</v>
      </c>
      <c r="G86">
        <v>2</v>
      </c>
      <c r="H86" t="s">
        <v>2236</v>
      </c>
      <c r="I86" t="s">
        <v>2237</v>
      </c>
      <c r="J86">
        <v>888925</v>
      </c>
      <c r="K86" t="s">
        <v>1604</v>
      </c>
      <c r="L86"/>
      <c r="M86"/>
      <c r="N86" t="s">
        <v>200</v>
      </c>
      <c r="O86"/>
      <c r="P86">
        <v>4</v>
      </c>
      <c r="Q86">
        <v>3</v>
      </c>
      <c r="R86">
        <v>3</v>
      </c>
      <c r="S86">
        <v>10</v>
      </c>
      <c r="T86" t="s">
        <v>157</v>
      </c>
    </row>
    <row r="87" spans="1:20" x14ac:dyDescent="0.25">
      <c r="A87">
        <v>7809</v>
      </c>
      <c r="B87" t="s">
        <v>34</v>
      </c>
      <c r="C87" t="s">
        <v>1949</v>
      </c>
      <c r="D87">
        <v>3</v>
      </c>
      <c r="E87" t="s">
        <v>1727</v>
      </c>
      <c r="F87" t="s">
        <v>1728</v>
      </c>
      <c r="G87">
        <v>1</v>
      </c>
      <c r="H87" t="s">
        <v>2238</v>
      </c>
      <c r="I87" t="s">
        <v>2239</v>
      </c>
      <c r="J87">
        <v>888947</v>
      </c>
      <c r="K87" t="s">
        <v>1729</v>
      </c>
      <c r="L87"/>
      <c r="M87"/>
      <c r="N87" t="s">
        <v>200</v>
      </c>
      <c r="O87"/>
      <c r="P87">
        <v>3</v>
      </c>
      <c r="Q87">
        <v>4</v>
      </c>
      <c r="R87">
        <v>4</v>
      </c>
      <c r="S87">
        <v>11</v>
      </c>
      <c r="T87" t="s">
        <v>26</v>
      </c>
    </row>
    <row r="88" spans="1:20" x14ac:dyDescent="0.25">
      <c r="A88">
        <v>7809</v>
      </c>
      <c r="B88" t="s">
        <v>35</v>
      </c>
      <c r="C88" t="s">
        <v>12</v>
      </c>
      <c r="D88">
        <v>7</v>
      </c>
      <c r="E88" t="s">
        <v>1727</v>
      </c>
      <c r="F88" t="s">
        <v>1728</v>
      </c>
      <c r="G88">
        <v>1</v>
      </c>
      <c r="H88" t="s">
        <v>2240</v>
      </c>
      <c r="I88" t="s">
        <v>2241</v>
      </c>
      <c r="J88">
        <v>888950</v>
      </c>
      <c r="K88" t="s">
        <v>1729</v>
      </c>
      <c r="L88"/>
      <c r="M88"/>
      <c r="N88" t="s">
        <v>200</v>
      </c>
      <c r="O88"/>
      <c r="P88">
        <v>4</v>
      </c>
      <c r="Q88">
        <v>4</v>
      </c>
      <c r="R88">
        <v>4</v>
      </c>
      <c r="S88">
        <v>12</v>
      </c>
      <c r="T88" t="s">
        <v>26</v>
      </c>
    </row>
    <row r="89" spans="1:20" x14ac:dyDescent="0.25">
      <c r="A89">
        <v>7809</v>
      </c>
      <c r="B89" t="s">
        <v>37</v>
      </c>
      <c r="C89" t="s">
        <v>15</v>
      </c>
      <c r="D89">
        <v>6</v>
      </c>
      <c r="E89" t="s">
        <v>1727</v>
      </c>
      <c r="F89" t="s">
        <v>1728</v>
      </c>
      <c r="G89">
        <v>1</v>
      </c>
      <c r="H89" t="s">
        <v>2242</v>
      </c>
      <c r="I89" t="s">
        <v>2243</v>
      </c>
      <c r="J89">
        <v>888949</v>
      </c>
      <c r="K89" t="s">
        <v>1729</v>
      </c>
      <c r="L89"/>
      <c r="M89"/>
      <c r="N89" t="s">
        <v>200</v>
      </c>
      <c r="O89"/>
      <c r="P89">
        <v>4</v>
      </c>
      <c r="Q89">
        <v>5</v>
      </c>
      <c r="R89">
        <v>4</v>
      </c>
      <c r="S89">
        <v>13</v>
      </c>
      <c r="T89" t="s">
        <v>2022</v>
      </c>
    </row>
    <row r="90" spans="1:20" x14ac:dyDescent="0.25">
      <c r="A90">
        <v>7809</v>
      </c>
      <c r="B90" t="s">
        <v>38</v>
      </c>
      <c r="C90" t="s">
        <v>10</v>
      </c>
      <c r="D90">
        <v>12</v>
      </c>
      <c r="E90" t="s">
        <v>1727</v>
      </c>
      <c r="F90" t="s">
        <v>1728</v>
      </c>
      <c r="G90">
        <v>1</v>
      </c>
      <c r="H90" t="s">
        <v>2244</v>
      </c>
      <c r="I90" t="s">
        <v>2245</v>
      </c>
      <c r="J90">
        <v>888948</v>
      </c>
      <c r="K90" t="s">
        <v>1729</v>
      </c>
      <c r="L90"/>
      <c r="M90"/>
      <c r="N90" t="s">
        <v>200</v>
      </c>
      <c r="O90"/>
      <c r="P90">
        <v>4</v>
      </c>
      <c r="Q90">
        <v>5</v>
      </c>
      <c r="R90">
        <v>5</v>
      </c>
      <c r="S90">
        <v>14</v>
      </c>
      <c r="T90" t="s">
        <v>3</v>
      </c>
    </row>
    <row r="91" spans="1:20" x14ac:dyDescent="0.25">
      <c r="A91">
        <v>8040</v>
      </c>
      <c r="B91" t="s">
        <v>35</v>
      </c>
      <c r="C91" t="s">
        <v>12</v>
      </c>
      <c r="D91">
        <v>1</v>
      </c>
      <c r="E91" t="s">
        <v>1884</v>
      </c>
      <c r="F91" t="s">
        <v>1885</v>
      </c>
      <c r="G91">
        <v>1</v>
      </c>
      <c r="H91" t="s">
        <v>2246</v>
      </c>
      <c r="I91" t="s">
        <v>2247</v>
      </c>
      <c r="J91">
        <v>880637</v>
      </c>
      <c r="K91" t="s">
        <v>1886</v>
      </c>
      <c r="L91"/>
      <c r="M91"/>
      <c r="N91" t="s">
        <v>200</v>
      </c>
      <c r="O91"/>
      <c r="P91">
        <v>3</v>
      </c>
      <c r="Q91">
        <v>3</v>
      </c>
      <c r="R91">
        <v>3</v>
      </c>
      <c r="S91">
        <v>9</v>
      </c>
      <c r="T91" t="s">
        <v>157</v>
      </c>
    </row>
    <row r="92" spans="1:20" x14ac:dyDescent="0.25">
      <c r="A92">
        <v>8040</v>
      </c>
      <c r="B92" t="s">
        <v>250</v>
      </c>
      <c r="C92" t="s">
        <v>14</v>
      </c>
      <c r="D92">
        <v>1</v>
      </c>
      <c r="E92" t="s">
        <v>1884</v>
      </c>
      <c r="F92" t="s">
        <v>1885</v>
      </c>
      <c r="G92">
        <v>1</v>
      </c>
      <c r="H92" t="s">
        <v>2248</v>
      </c>
      <c r="I92" t="s">
        <v>2249</v>
      </c>
      <c r="J92">
        <v>880635</v>
      </c>
      <c r="K92" t="s">
        <v>1886</v>
      </c>
      <c r="L92"/>
      <c r="M92"/>
      <c r="N92" t="s">
        <v>200</v>
      </c>
      <c r="O92"/>
      <c r="P92">
        <v>3</v>
      </c>
      <c r="Q92">
        <v>3</v>
      </c>
      <c r="R92">
        <v>3</v>
      </c>
      <c r="S92">
        <v>9</v>
      </c>
      <c r="T92" t="s">
        <v>157</v>
      </c>
    </row>
    <row r="93" spans="1:20" x14ac:dyDescent="0.25">
      <c r="A93">
        <v>8040</v>
      </c>
      <c r="B93" t="s">
        <v>251</v>
      </c>
      <c r="C93" t="s">
        <v>244</v>
      </c>
      <c r="D93">
        <v>1</v>
      </c>
      <c r="E93" t="s">
        <v>1884</v>
      </c>
      <c r="F93" t="s">
        <v>1885</v>
      </c>
      <c r="G93">
        <v>1</v>
      </c>
      <c r="H93" t="s">
        <v>2250</v>
      </c>
      <c r="I93" t="s">
        <v>2251</v>
      </c>
      <c r="J93">
        <v>880636</v>
      </c>
      <c r="K93" t="s">
        <v>1886</v>
      </c>
      <c r="L93"/>
      <c r="M93"/>
      <c r="N93" t="s">
        <v>200</v>
      </c>
      <c r="O93"/>
      <c r="P93">
        <v>3</v>
      </c>
      <c r="Q93">
        <v>3</v>
      </c>
      <c r="R93">
        <v>3</v>
      </c>
      <c r="S93">
        <v>9</v>
      </c>
      <c r="T93" t="s">
        <v>157</v>
      </c>
    </row>
    <row r="94" spans="1:20" x14ac:dyDescent="0.25">
      <c r="A94">
        <v>8154</v>
      </c>
      <c r="B94" t="s">
        <v>35</v>
      </c>
      <c r="C94" t="s">
        <v>12</v>
      </c>
      <c r="D94">
        <v>4</v>
      </c>
      <c r="E94" t="s">
        <v>21</v>
      </c>
      <c r="F94" t="s">
        <v>1855</v>
      </c>
      <c r="G94">
        <v>1</v>
      </c>
      <c r="H94" t="s">
        <v>2252</v>
      </c>
      <c r="I94" t="s">
        <v>2253</v>
      </c>
      <c r="J94">
        <v>888791</v>
      </c>
      <c r="K94" t="s">
        <v>1856</v>
      </c>
      <c r="L94"/>
      <c r="M94"/>
      <c r="N94" t="s">
        <v>200</v>
      </c>
      <c r="O94"/>
      <c r="P94">
        <v>3</v>
      </c>
      <c r="Q94">
        <v>4</v>
      </c>
      <c r="R94">
        <v>3</v>
      </c>
      <c r="S94">
        <v>10</v>
      </c>
      <c r="T94" t="s">
        <v>157</v>
      </c>
    </row>
    <row r="95" spans="1:20" x14ac:dyDescent="0.25">
      <c r="A95">
        <v>8154</v>
      </c>
      <c r="B95" t="s">
        <v>36</v>
      </c>
      <c r="C95" t="s">
        <v>9</v>
      </c>
      <c r="D95">
        <v>1</v>
      </c>
      <c r="E95" t="s">
        <v>21</v>
      </c>
      <c r="F95" t="s">
        <v>1855</v>
      </c>
      <c r="G95">
        <v>1</v>
      </c>
      <c r="H95" t="s">
        <v>2254</v>
      </c>
      <c r="I95" t="s">
        <v>2255</v>
      </c>
      <c r="J95">
        <v>888792</v>
      </c>
      <c r="K95" t="s">
        <v>1856</v>
      </c>
      <c r="L95"/>
      <c r="M95"/>
      <c r="N95" t="s">
        <v>200</v>
      </c>
      <c r="O95"/>
      <c r="P95">
        <v>3</v>
      </c>
      <c r="Q95">
        <v>3</v>
      </c>
      <c r="R95">
        <v>3</v>
      </c>
      <c r="S95">
        <v>9</v>
      </c>
      <c r="T95" t="s">
        <v>157</v>
      </c>
    </row>
    <row r="96" spans="1:20" x14ac:dyDescent="0.25">
      <c r="A96">
        <v>8154</v>
      </c>
      <c r="B96" t="s">
        <v>37</v>
      </c>
      <c r="C96" t="s">
        <v>15</v>
      </c>
      <c r="D96">
        <v>5</v>
      </c>
      <c r="E96" t="s">
        <v>21</v>
      </c>
      <c r="F96" t="s">
        <v>1855</v>
      </c>
      <c r="G96">
        <v>1</v>
      </c>
      <c r="H96" t="s">
        <v>2256</v>
      </c>
      <c r="I96" t="s">
        <v>2257</v>
      </c>
      <c r="J96">
        <v>888790</v>
      </c>
      <c r="K96" t="s">
        <v>1856</v>
      </c>
      <c r="L96"/>
      <c r="M96"/>
      <c r="N96" t="s">
        <v>200</v>
      </c>
      <c r="O96"/>
      <c r="P96">
        <v>3</v>
      </c>
      <c r="Q96">
        <v>4</v>
      </c>
      <c r="R96">
        <v>4</v>
      </c>
      <c r="S96">
        <v>11</v>
      </c>
      <c r="T96" t="s">
        <v>26</v>
      </c>
    </row>
    <row r="97" spans="1:20" x14ac:dyDescent="0.25">
      <c r="A97">
        <v>8154</v>
      </c>
      <c r="B97" t="s">
        <v>38</v>
      </c>
      <c r="C97" t="s">
        <v>10</v>
      </c>
      <c r="D97">
        <v>7</v>
      </c>
      <c r="E97" t="s">
        <v>21</v>
      </c>
      <c r="F97" t="s">
        <v>1855</v>
      </c>
      <c r="G97">
        <v>1</v>
      </c>
      <c r="H97" t="s">
        <v>2258</v>
      </c>
      <c r="I97" t="s">
        <v>2259</v>
      </c>
      <c r="J97">
        <v>888793</v>
      </c>
      <c r="K97" t="s">
        <v>1856</v>
      </c>
      <c r="L97"/>
      <c r="M97"/>
      <c r="N97" t="s">
        <v>200</v>
      </c>
      <c r="O97"/>
      <c r="P97">
        <v>4</v>
      </c>
      <c r="Q97">
        <v>2</v>
      </c>
      <c r="R97">
        <v>2</v>
      </c>
      <c r="S97">
        <v>8</v>
      </c>
      <c r="T97" t="s">
        <v>157</v>
      </c>
    </row>
    <row r="98" spans="1:20" x14ac:dyDescent="0.25">
      <c r="A98">
        <v>8499</v>
      </c>
      <c r="B98" t="s">
        <v>248</v>
      </c>
      <c r="C98" t="s">
        <v>33</v>
      </c>
      <c r="D98">
        <v>2</v>
      </c>
      <c r="E98" t="s">
        <v>1959</v>
      </c>
      <c r="F98" t="s">
        <v>1960</v>
      </c>
      <c r="G98">
        <v>1</v>
      </c>
      <c r="H98" t="s">
        <v>2260</v>
      </c>
      <c r="I98" t="s">
        <v>2261</v>
      </c>
      <c r="J98">
        <v>888138</v>
      </c>
      <c r="K98" t="s">
        <v>1961</v>
      </c>
      <c r="L98"/>
      <c r="M98"/>
      <c r="N98" t="s">
        <v>200</v>
      </c>
      <c r="O98"/>
      <c r="P98">
        <v>3</v>
      </c>
      <c r="Q98">
        <v>4</v>
      </c>
      <c r="R98">
        <v>4</v>
      </c>
      <c r="S98">
        <v>11</v>
      </c>
      <c r="T98" t="s">
        <v>26</v>
      </c>
    </row>
    <row r="99" spans="1:20" x14ac:dyDescent="0.25">
      <c r="A99">
        <v>8499</v>
      </c>
      <c r="B99" t="s">
        <v>37</v>
      </c>
      <c r="C99" t="s">
        <v>15</v>
      </c>
      <c r="D99">
        <v>4</v>
      </c>
      <c r="E99" t="s">
        <v>1959</v>
      </c>
      <c r="F99" t="s">
        <v>1960</v>
      </c>
      <c r="G99">
        <v>1</v>
      </c>
      <c r="H99" t="s">
        <v>2262</v>
      </c>
      <c r="I99" t="s">
        <v>2263</v>
      </c>
      <c r="J99">
        <v>888133</v>
      </c>
      <c r="K99" t="s">
        <v>1961</v>
      </c>
      <c r="L99"/>
      <c r="M99"/>
      <c r="N99" t="s">
        <v>200</v>
      </c>
      <c r="O99"/>
      <c r="P99">
        <v>3</v>
      </c>
      <c r="Q99">
        <v>3</v>
      </c>
      <c r="R99">
        <v>2</v>
      </c>
      <c r="S99">
        <v>8</v>
      </c>
      <c r="T99" t="s">
        <v>157</v>
      </c>
    </row>
    <row r="100" spans="1:20" x14ac:dyDescent="0.25">
      <c r="A100">
        <v>8499</v>
      </c>
      <c r="B100" t="s">
        <v>251</v>
      </c>
      <c r="C100" t="s">
        <v>244</v>
      </c>
      <c r="D100">
        <v>3</v>
      </c>
      <c r="E100" t="s">
        <v>1959</v>
      </c>
      <c r="F100" t="s">
        <v>1960</v>
      </c>
      <c r="G100">
        <v>1</v>
      </c>
      <c r="H100" t="s">
        <v>2264</v>
      </c>
      <c r="I100" t="s">
        <v>2265</v>
      </c>
      <c r="J100">
        <v>888130</v>
      </c>
      <c r="K100" t="s">
        <v>1961</v>
      </c>
      <c r="L100"/>
      <c r="M100"/>
      <c r="N100" t="s">
        <v>200</v>
      </c>
      <c r="O100"/>
      <c r="P100">
        <v>5</v>
      </c>
      <c r="Q100">
        <v>4</v>
      </c>
      <c r="R100">
        <v>4</v>
      </c>
      <c r="S100">
        <v>13</v>
      </c>
      <c r="T100" t="s">
        <v>26</v>
      </c>
    </row>
    <row r="101" spans="1:20" x14ac:dyDescent="0.25">
      <c r="A101">
        <v>8499</v>
      </c>
      <c r="B101" t="s">
        <v>38</v>
      </c>
      <c r="C101" t="s">
        <v>10</v>
      </c>
      <c r="D101">
        <v>4</v>
      </c>
      <c r="E101" t="s">
        <v>1959</v>
      </c>
      <c r="F101" t="s">
        <v>1960</v>
      </c>
      <c r="G101">
        <v>1</v>
      </c>
      <c r="H101" t="s">
        <v>2266</v>
      </c>
      <c r="I101" t="s">
        <v>2267</v>
      </c>
      <c r="J101">
        <v>888132</v>
      </c>
      <c r="K101" t="s">
        <v>1961</v>
      </c>
      <c r="L101"/>
      <c r="M101"/>
      <c r="N101" t="s">
        <v>200</v>
      </c>
      <c r="O101"/>
      <c r="P101">
        <v>4</v>
      </c>
      <c r="Q101">
        <v>4</v>
      </c>
      <c r="R101">
        <v>4</v>
      </c>
      <c r="S101">
        <v>12</v>
      </c>
      <c r="T101" t="s">
        <v>26</v>
      </c>
    </row>
    <row r="102" spans="1:20" x14ac:dyDescent="0.25">
      <c r="A102">
        <v>8543</v>
      </c>
      <c r="B102" t="s">
        <v>34</v>
      </c>
      <c r="C102" t="s">
        <v>1949</v>
      </c>
      <c r="D102">
        <v>1</v>
      </c>
      <c r="E102" t="s">
        <v>1962</v>
      </c>
      <c r="F102" t="s">
        <v>1963</v>
      </c>
      <c r="G102">
        <v>1</v>
      </c>
      <c r="H102" t="s">
        <v>2268</v>
      </c>
      <c r="I102" t="s">
        <v>2269</v>
      </c>
      <c r="J102">
        <v>879430</v>
      </c>
      <c r="K102" t="s">
        <v>1964</v>
      </c>
      <c r="L102"/>
      <c r="M102"/>
      <c r="N102" t="s">
        <v>200</v>
      </c>
      <c r="O102"/>
      <c r="P102">
        <v>3</v>
      </c>
      <c r="Q102">
        <v>4</v>
      </c>
      <c r="R102">
        <v>4</v>
      </c>
      <c r="S102">
        <v>11</v>
      </c>
      <c r="T102" t="s">
        <v>26</v>
      </c>
    </row>
    <row r="103" spans="1:20" x14ac:dyDescent="0.25">
      <c r="A103">
        <v>8543</v>
      </c>
      <c r="B103" t="s">
        <v>248</v>
      </c>
      <c r="C103" t="s">
        <v>33</v>
      </c>
      <c r="D103">
        <v>1</v>
      </c>
      <c r="E103" t="s">
        <v>1962</v>
      </c>
      <c r="F103" t="s">
        <v>1963</v>
      </c>
      <c r="G103">
        <v>1</v>
      </c>
      <c r="H103" t="s">
        <v>2270</v>
      </c>
      <c r="I103" t="s">
        <v>2271</v>
      </c>
      <c r="J103">
        <v>879432</v>
      </c>
      <c r="K103" t="s">
        <v>1964</v>
      </c>
      <c r="L103"/>
      <c r="M103"/>
      <c r="N103" t="s">
        <v>200</v>
      </c>
      <c r="O103"/>
      <c r="P103"/>
      <c r="Q103"/>
      <c r="R103"/>
      <c r="S103"/>
      <c r="T103" t="s">
        <v>2272</v>
      </c>
    </row>
    <row r="104" spans="1:20" x14ac:dyDescent="0.25">
      <c r="A104">
        <v>8543</v>
      </c>
      <c r="B104" t="s">
        <v>37</v>
      </c>
      <c r="C104" t="s">
        <v>15</v>
      </c>
      <c r="D104">
        <v>1</v>
      </c>
      <c r="E104" t="s">
        <v>1962</v>
      </c>
      <c r="F104" t="s">
        <v>1963</v>
      </c>
      <c r="G104">
        <v>1</v>
      </c>
      <c r="H104" t="s">
        <v>2273</v>
      </c>
      <c r="I104" t="s">
        <v>2274</v>
      </c>
      <c r="J104">
        <v>879431</v>
      </c>
      <c r="K104" t="s">
        <v>1964</v>
      </c>
      <c r="L104"/>
      <c r="M104"/>
      <c r="N104" t="s">
        <v>200</v>
      </c>
      <c r="O104"/>
      <c r="P104">
        <v>4</v>
      </c>
      <c r="Q104">
        <v>4</v>
      </c>
      <c r="R104">
        <v>3</v>
      </c>
      <c r="S104">
        <v>11</v>
      </c>
      <c r="T104" t="s">
        <v>26</v>
      </c>
    </row>
    <row r="105" spans="1:20" x14ac:dyDescent="0.25">
      <c r="A105">
        <v>8543</v>
      </c>
      <c r="B105" t="s">
        <v>38</v>
      </c>
      <c r="C105" t="s">
        <v>10</v>
      </c>
      <c r="D105">
        <v>1</v>
      </c>
      <c r="E105" t="s">
        <v>1962</v>
      </c>
      <c r="F105" t="s">
        <v>1963</v>
      </c>
      <c r="G105">
        <v>1</v>
      </c>
      <c r="H105" t="s">
        <v>2275</v>
      </c>
      <c r="I105" t="s">
        <v>2276</v>
      </c>
      <c r="J105">
        <v>880046</v>
      </c>
      <c r="K105" t="s">
        <v>1964</v>
      </c>
      <c r="L105"/>
      <c r="M105"/>
      <c r="N105" t="s">
        <v>200</v>
      </c>
      <c r="O105"/>
      <c r="P105">
        <v>3</v>
      </c>
      <c r="Q105">
        <v>3</v>
      </c>
      <c r="R105">
        <v>3</v>
      </c>
      <c r="S105">
        <v>9</v>
      </c>
      <c r="T105" t="s">
        <v>157</v>
      </c>
    </row>
    <row r="106" spans="1:20" x14ac:dyDescent="0.2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</row>
    <row r="107" spans="1:20" x14ac:dyDescent="0.2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</row>
    <row r="108" spans="1:20" x14ac:dyDescent="0.2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</row>
    <row r="109" spans="1:20" x14ac:dyDescent="0.2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</row>
    <row r="110" spans="1:20" x14ac:dyDescent="0.2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</row>
    <row r="111" spans="1:20" x14ac:dyDescent="0.2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</row>
    <row r="112" spans="1:20" x14ac:dyDescent="0.2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</row>
    <row r="113" spans="1:20" x14ac:dyDescent="0.2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</row>
    <row r="114" spans="1:20" x14ac:dyDescent="0.2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</row>
    <row r="115" spans="1:20" x14ac:dyDescent="0.2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</row>
    <row r="116" spans="1:20" x14ac:dyDescent="0.2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</row>
    <row r="117" spans="1:20" x14ac:dyDescent="0.2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</row>
    <row r="118" spans="1:20" x14ac:dyDescent="0.2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</row>
    <row r="119" spans="1:20" x14ac:dyDescent="0.2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</row>
    <row r="120" spans="1:20" x14ac:dyDescent="0.2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</row>
    <row r="121" spans="1:20" x14ac:dyDescent="0.2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</row>
    <row r="122" spans="1:20" x14ac:dyDescent="0.2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</row>
    <row r="123" spans="1:20" x14ac:dyDescent="0.2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</row>
    <row r="124" spans="1:20" x14ac:dyDescent="0.2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</row>
    <row r="125" spans="1:20" x14ac:dyDescent="0.2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</row>
    <row r="126" spans="1:20" x14ac:dyDescent="0.2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</row>
    <row r="127" spans="1:20" x14ac:dyDescent="0.2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</row>
    <row r="128" spans="1:20" x14ac:dyDescent="0.2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</row>
    <row r="129" spans="1:20" x14ac:dyDescent="0.2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</row>
    <row r="130" spans="1:20" x14ac:dyDescent="0.2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</row>
    <row r="131" spans="1:20" x14ac:dyDescent="0.2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</row>
    <row r="132" spans="1:20" x14ac:dyDescent="0.2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</row>
    <row r="133" spans="1:20" x14ac:dyDescent="0.2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</row>
    <row r="134" spans="1:20" x14ac:dyDescent="0.2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</row>
    <row r="135" spans="1:20" x14ac:dyDescent="0.2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</row>
    <row r="136" spans="1:20" x14ac:dyDescent="0.2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</row>
    <row r="137" spans="1:20" x14ac:dyDescent="0.2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</row>
    <row r="138" spans="1:20" x14ac:dyDescent="0.2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</row>
    <row r="139" spans="1:20" x14ac:dyDescent="0.2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</row>
    <row r="140" spans="1:20" x14ac:dyDescent="0.2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</row>
    <row r="141" spans="1:20" x14ac:dyDescent="0.2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</row>
    <row r="142" spans="1:20" x14ac:dyDescent="0.2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</row>
    <row r="143" spans="1:20" x14ac:dyDescent="0.2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</row>
    <row r="144" spans="1:20" x14ac:dyDescent="0.2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</row>
    <row r="145" spans="1:20" x14ac:dyDescent="0.2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</row>
    <row r="146" spans="1:20" x14ac:dyDescent="0.2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</row>
    <row r="147" spans="1:20" x14ac:dyDescent="0.2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</row>
    <row r="148" spans="1:20" x14ac:dyDescent="0.2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</row>
    <row r="149" spans="1:20" x14ac:dyDescent="0.2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</row>
    <row r="150" spans="1:20" x14ac:dyDescent="0.2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</row>
    <row r="151" spans="1:20" x14ac:dyDescent="0.2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</row>
    <row r="152" spans="1:20" x14ac:dyDescent="0.2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</row>
    <row r="153" spans="1:20" x14ac:dyDescent="0.2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</row>
    <row r="154" spans="1:20" x14ac:dyDescent="0.2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</row>
    <row r="155" spans="1:20" x14ac:dyDescent="0.2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</row>
    <row r="156" spans="1:20" x14ac:dyDescent="0.2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</row>
    <row r="157" spans="1:20" x14ac:dyDescent="0.2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</row>
    <row r="158" spans="1:20" x14ac:dyDescent="0.2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</row>
    <row r="159" spans="1:20" x14ac:dyDescent="0.2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</row>
    <row r="160" spans="1:20" x14ac:dyDescent="0.2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</row>
    <row r="161" spans="1:20" x14ac:dyDescent="0.2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</row>
    <row r="162" spans="1:20" x14ac:dyDescent="0.2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9"/>
  <sheetViews>
    <sheetView workbookViewId="0">
      <pane xSplit="1" ySplit="1" topLeftCell="B2" activePane="bottomRight" state="frozen"/>
      <selection sqref="A1:F1"/>
      <selection pane="topRight" sqref="A1:F1"/>
      <selection pane="bottomLeft" sqref="A1:F1"/>
      <selection pane="bottomRight" sqref="A1:F1"/>
    </sheetView>
  </sheetViews>
  <sheetFormatPr defaultRowHeight="12.75" x14ac:dyDescent="0.2"/>
  <cols>
    <col min="1" max="1" width="11.28515625" bestFit="1" customWidth="1"/>
    <col min="2" max="2" width="19.140625" bestFit="1" customWidth="1"/>
    <col min="3" max="3" width="14.85546875" bestFit="1" customWidth="1"/>
    <col min="4" max="5" width="4.42578125" bestFit="1" customWidth="1"/>
    <col min="6" max="7" width="5.5703125" bestFit="1" customWidth="1"/>
    <col min="8" max="8" width="4.42578125" bestFit="1" customWidth="1"/>
    <col min="9" max="9" width="7.5703125" bestFit="1" customWidth="1"/>
    <col min="10" max="10" width="9.85546875" bestFit="1" customWidth="1"/>
    <col min="11" max="11" width="9" bestFit="1" customWidth="1"/>
    <col min="12" max="12" width="8.85546875" bestFit="1" customWidth="1"/>
    <col min="13" max="13" width="7.7109375" bestFit="1" customWidth="1"/>
    <col min="14" max="14" width="9.28515625" customWidth="1"/>
    <col min="15" max="15" width="15.42578125" bestFit="1" customWidth="1"/>
    <col min="16" max="16" width="7.140625" bestFit="1" customWidth="1"/>
  </cols>
  <sheetData>
    <row r="1" spans="1:17" ht="15.75" x14ac:dyDescent="0.25">
      <c r="A1" s="87" t="s">
        <v>132</v>
      </c>
      <c r="B1" s="87" t="s">
        <v>22</v>
      </c>
      <c r="C1" s="88" t="s">
        <v>126</v>
      </c>
      <c r="D1" s="89" t="s">
        <v>194</v>
      </c>
      <c r="E1" s="89" t="s">
        <v>3</v>
      </c>
      <c r="F1" s="89" t="s">
        <v>26</v>
      </c>
      <c r="G1" s="89" t="s">
        <v>157</v>
      </c>
      <c r="H1" s="89" t="s">
        <v>160</v>
      </c>
      <c r="I1" s="5" t="s">
        <v>1599</v>
      </c>
      <c r="J1" s="89" t="s">
        <v>208</v>
      </c>
      <c r="K1" s="89" t="s">
        <v>207</v>
      </c>
      <c r="L1" s="89" t="s">
        <v>197</v>
      </c>
      <c r="M1" s="89" t="s">
        <v>196</v>
      </c>
      <c r="N1" s="89" t="s">
        <v>195</v>
      </c>
      <c r="O1" s="89" t="s">
        <v>1435</v>
      </c>
      <c r="P1" s="87" t="s">
        <v>7</v>
      </c>
      <c r="Q1" s="27"/>
    </row>
    <row r="2" spans="1:17" ht="15.75" x14ac:dyDescent="0.25">
      <c r="A2" s="150">
        <v>58</v>
      </c>
      <c r="B2" s="148" t="s">
        <v>104</v>
      </c>
      <c r="C2" s="149" t="s">
        <v>274</v>
      </c>
      <c r="D2" s="6">
        <v>0</v>
      </c>
      <c r="E2" s="6">
        <v>0</v>
      </c>
      <c r="F2" s="6">
        <v>9</v>
      </c>
      <c r="G2" s="6">
        <v>27</v>
      </c>
      <c r="H2" s="6">
        <v>33</v>
      </c>
      <c r="I2" s="6">
        <v>0</v>
      </c>
      <c r="J2" s="6">
        <v>0</v>
      </c>
      <c r="K2" s="6">
        <v>0</v>
      </c>
      <c r="L2" s="6">
        <v>1</v>
      </c>
      <c r="M2" s="6">
        <v>7</v>
      </c>
      <c r="N2" s="6">
        <v>157</v>
      </c>
      <c r="O2" s="90">
        <f>SUM(I2:M2)</f>
        <v>8</v>
      </c>
      <c r="P2" s="28">
        <f>(D2*4)+(E2*5)+(F2*3)+(G2*2)+(I2*2)+(H2*1)+(J2*3)+(K2*3)+(L2*2)+(M2*1)</f>
        <v>123</v>
      </c>
      <c r="Q2" s="28"/>
    </row>
    <row r="3" spans="1:17" ht="15.75" x14ac:dyDescent="0.25">
      <c r="A3" s="150">
        <v>405</v>
      </c>
      <c r="B3" s="148" t="s">
        <v>101</v>
      </c>
      <c r="C3" s="149" t="s">
        <v>31</v>
      </c>
      <c r="D3" s="6">
        <v>19</v>
      </c>
      <c r="E3" s="6">
        <v>20</v>
      </c>
      <c r="F3" s="6">
        <v>108</v>
      </c>
      <c r="G3" s="6">
        <v>69</v>
      </c>
      <c r="H3" s="6">
        <v>14</v>
      </c>
      <c r="I3" s="6">
        <v>0</v>
      </c>
      <c r="J3" s="6">
        <v>1</v>
      </c>
      <c r="K3" s="6">
        <v>1</v>
      </c>
      <c r="L3" s="6">
        <v>2</v>
      </c>
      <c r="M3" s="6">
        <v>11</v>
      </c>
      <c r="N3" s="6">
        <v>26</v>
      </c>
      <c r="O3" s="90">
        <f t="shared" ref="O3:O56" si="0">SUM(I3:M3)</f>
        <v>15</v>
      </c>
      <c r="P3" s="28">
        <f t="shared" ref="P3:P56" si="1">(D3*4)+(E3*5)+(F3*3)+(G3*2)+(I3*2)+(H3*1)+(J3*3)+(K3*3)+(L3*2)+(M3*1)</f>
        <v>673</v>
      </c>
      <c r="Q3" s="28"/>
    </row>
    <row r="4" spans="1:17" ht="15.75" x14ac:dyDescent="0.25">
      <c r="A4" s="150">
        <v>538</v>
      </c>
      <c r="B4" s="148" t="s">
        <v>102</v>
      </c>
      <c r="C4" s="149" t="s">
        <v>274</v>
      </c>
      <c r="D4" s="6">
        <v>7</v>
      </c>
      <c r="E4" s="6">
        <v>16</v>
      </c>
      <c r="F4" s="6">
        <v>32</v>
      </c>
      <c r="G4" s="6">
        <v>31</v>
      </c>
      <c r="H4" s="6">
        <v>17</v>
      </c>
      <c r="I4" s="6">
        <v>10</v>
      </c>
      <c r="J4" s="6">
        <v>3</v>
      </c>
      <c r="K4" s="6">
        <v>1</v>
      </c>
      <c r="L4" s="6">
        <v>22</v>
      </c>
      <c r="M4" s="6">
        <v>330</v>
      </c>
      <c r="N4" s="6">
        <v>237</v>
      </c>
      <c r="O4" s="90">
        <f t="shared" si="0"/>
        <v>366</v>
      </c>
      <c r="P4" s="28">
        <f t="shared" si="1"/>
        <v>689</v>
      </c>
      <c r="Q4" s="28"/>
    </row>
    <row r="5" spans="1:17" ht="15.75" x14ac:dyDescent="0.25">
      <c r="A5" s="150">
        <v>994</v>
      </c>
      <c r="B5" s="148" t="s">
        <v>96</v>
      </c>
      <c r="C5" s="149" t="s">
        <v>30</v>
      </c>
      <c r="D5" s="6">
        <v>0</v>
      </c>
      <c r="E5" s="6">
        <v>0</v>
      </c>
      <c r="F5" s="6">
        <v>9</v>
      </c>
      <c r="G5" s="6">
        <v>13</v>
      </c>
      <c r="H5" s="6">
        <v>1</v>
      </c>
      <c r="I5" s="6"/>
      <c r="J5" s="6">
        <v>0</v>
      </c>
      <c r="K5" s="6">
        <v>0</v>
      </c>
      <c r="L5" s="6">
        <v>1</v>
      </c>
      <c r="M5" s="6">
        <v>37</v>
      </c>
      <c r="N5" s="6">
        <v>0</v>
      </c>
      <c r="O5" s="90">
        <f t="shared" si="0"/>
        <v>38</v>
      </c>
      <c r="P5" s="28">
        <f t="shared" si="1"/>
        <v>93</v>
      </c>
      <c r="Q5" s="28"/>
    </row>
    <row r="6" spans="1:17" ht="15.75" x14ac:dyDescent="0.25">
      <c r="A6" s="150">
        <v>995</v>
      </c>
      <c r="B6" s="148" t="s">
        <v>95</v>
      </c>
      <c r="C6" s="149" t="s">
        <v>30</v>
      </c>
      <c r="D6" s="6">
        <v>0</v>
      </c>
      <c r="E6" s="6">
        <v>0</v>
      </c>
      <c r="F6" s="6">
        <v>0</v>
      </c>
      <c r="G6" s="6">
        <v>3</v>
      </c>
      <c r="H6" s="6">
        <v>1</v>
      </c>
      <c r="I6" s="6"/>
      <c r="J6" s="6">
        <v>0</v>
      </c>
      <c r="K6" s="6">
        <v>0</v>
      </c>
      <c r="L6" s="6">
        <v>1</v>
      </c>
      <c r="M6" s="6">
        <v>13</v>
      </c>
      <c r="N6" s="6">
        <v>0</v>
      </c>
      <c r="O6" s="90">
        <f t="shared" si="0"/>
        <v>14</v>
      </c>
      <c r="P6" s="28">
        <f t="shared" si="1"/>
        <v>22</v>
      </c>
      <c r="Q6" s="28"/>
    </row>
    <row r="7" spans="1:17" ht="15.75" x14ac:dyDescent="0.25">
      <c r="A7" s="150">
        <v>1570</v>
      </c>
      <c r="B7" s="148" t="s">
        <v>99</v>
      </c>
      <c r="C7" s="149" t="s">
        <v>31</v>
      </c>
      <c r="D7" s="6">
        <v>0</v>
      </c>
      <c r="E7" s="6">
        <v>1</v>
      </c>
      <c r="F7" s="6">
        <v>15</v>
      </c>
      <c r="G7" s="6">
        <v>54</v>
      </c>
      <c r="H7" s="6">
        <v>16</v>
      </c>
      <c r="I7" s="6">
        <v>0</v>
      </c>
      <c r="J7" s="6">
        <v>0</v>
      </c>
      <c r="K7" s="6">
        <v>0</v>
      </c>
      <c r="L7" s="6">
        <v>1</v>
      </c>
      <c r="M7" s="6">
        <v>14</v>
      </c>
      <c r="N7" s="6">
        <v>37</v>
      </c>
      <c r="O7" s="90">
        <f t="shared" si="0"/>
        <v>15</v>
      </c>
      <c r="P7" s="28">
        <f t="shared" si="1"/>
        <v>190</v>
      </c>
      <c r="Q7" s="28"/>
    </row>
    <row r="8" spans="1:17" ht="15.75" x14ac:dyDescent="0.25">
      <c r="A8" s="150">
        <v>1621</v>
      </c>
      <c r="B8" s="148" t="s">
        <v>100</v>
      </c>
      <c r="C8" s="149" t="s">
        <v>31</v>
      </c>
      <c r="D8" s="6">
        <v>2</v>
      </c>
      <c r="E8" s="6">
        <v>10</v>
      </c>
      <c r="F8" s="6">
        <v>36</v>
      </c>
      <c r="G8" s="6">
        <v>54</v>
      </c>
      <c r="H8" s="6">
        <v>10</v>
      </c>
      <c r="I8" s="6">
        <v>6</v>
      </c>
      <c r="J8" s="6">
        <v>1</v>
      </c>
      <c r="K8" s="6">
        <v>0</v>
      </c>
      <c r="L8" s="6">
        <v>9</v>
      </c>
      <c r="M8" s="6">
        <v>155</v>
      </c>
      <c r="N8" s="6">
        <v>40</v>
      </c>
      <c r="O8" s="90">
        <f t="shared" si="0"/>
        <v>171</v>
      </c>
      <c r="P8" s="28">
        <f t="shared" si="1"/>
        <v>472</v>
      </c>
      <c r="Q8" s="28"/>
    </row>
    <row r="9" spans="1:17" ht="15.75" x14ac:dyDescent="0.25">
      <c r="A9" s="150">
        <v>1739</v>
      </c>
      <c r="B9" s="148" t="s">
        <v>98</v>
      </c>
      <c r="C9" s="149" t="s">
        <v>30</v>
      </c>
      <c r="D9" s="6">
        <v>6</v>
      </c>
      <c r="E9" s="6">
        <v>2</v>
      </c>
      <c r="F9" s="6">
        <v>31</v>
      </c>
      <c r="G9" s="6">
        <v>20</v>
      </c>
      <c r="H9" s="6">
        <v>4</v>
      </c>
      <c r="I9" s="6"/>
      <c r="J9" s="6">
        <v>0</v>
      </c>
      <c r="K9" s="6">
        <v>0</v>
      </c>
      <c r="L9" s="6">
        <v>0</v>
      </c>
      <c r="M9" s="6">
        <v>14</v>
      </c>
      <c r="N9" s="6">
        <v>0</v>
      </c>
      <c r="O9" s="90">
        <f t="shared" si="0"/>
        <v>14</v>
      </c>
      <c r="P9" s="28">
        <f t="shared" si="1"/>
        <v>185</v>
      </c>
      <c r="Q9" s="28"/>
    </row>
    <row r="10" spans="1:17" ht="15.75" x14ac:dyDescent="0.25">
      <c r="A10" s="150">
        <v>2123</v>
      </c>
      <c r="B10" s="148" t="s">
        <v>118</v>
      </c>
      <c r="C10" s="149" t="s">
        <v>29</v>
      </c>
      <c r="D10" s="6">
        <v>3</v>
      </c>
      <c r="E10" s="6">
        <v>4</v>
      </c>
      <c r="F10" s="6">
        <v>22</v>
      </c>
      <c r="G10" s="6">
        <v>15</v>
      </c>
      <c r="H10" s="6">
        <v>3</v>
      </c>
      <c r="I10" s="6"/>
      <c r="J10" s="6">
        <v>0</v>
      </c>
      <c r="K10" s="6">
        <v>0</v>
      </c>
      <c r="L10" s="6">
        <v>1</v>
      </c>
      <c r="M10" s="6">
        <v>12</v>
      </c>
      <c r="N10" s="6">
        <v>0</v>
      </c>
      <c r="O10" s="90">
        <f t="shared" si="0"/>
        <v>13</v>
      </c>
      <c r="P10" s="28">
        <f t="shared" si="1"/>
        <v>145</v>
      </c>
      <c r="Q10" s="28"/>
    </row>
    <row r="11" spans="1:17" ht="15.75" x14ac:dyDescent="0.25">
      <c r="A11" s="150">
        <v>2463</v>
      </c>
      <c r="B11" s="148" t="s">
        <v>115</v>
      </c>
      <c r="C11" s="149" t="s">
        <v>31</v>
      </c>
      <c r="D11" s="6">
        <v>2</v>
      </c>
      <c r="E11" s="6">
        <v>6</v>
      </c>
      <c r="F11" s="6">
        <v>40</v>
      </c>
      <c r="G11" s="6">
        <v>80</v>
      </c>
      <c r="H11" s="6">
        <v>12</v>
      </c>
      <c r="I11" s="6">
        <v>0</v>
      </c>
      <c r="J11" s="6">
        <v>0</v>
      </c>
      <c r="K11" s="6">
        <v>0</v>
      </c>
      <c r="L11" s="6">
        <v>6</v>
      </c>
      <c r="M11" s="6">
        <v>142</v>
      </c>
      <c r="N11" s="6">
        <v>41</v>
      </c>
      <c r="O11" s="90">
        <f t="shared" si="0"/>
        <v>148</v>
      </c>
      <c r="P11" s="28">
        <f t="shared" si="1"/>
        <v>484</v>
      </c>
      <c r="Q11" s="28"/>
    </row>
    <row r="12" spans="1:17" ht="15.75" x14ac:dyDescent="0.25">
      <c r="A12" s="150">
        <v>2781</v>
      </c>
      <c r="B12" s="148" t="s">
        <v>123</v>
      </c>
      <c r="C12" s="149" t="s">
        <v>28</v>
      </c>
      <c r="D12" s="6">
        <v>1</v>
      </c>
      <c r="E12" s="6">
        <v>1</v>
      </c>
      <c r="F12" s="6">
        <v>16</v>
      </c>
      <c r="G12" s="6">
        <v>14</v>
      </c>
      <c r="H12" s="6">
        <v>1</v>
      </c>
      <c r="I12" s="6"/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90">
        <f t="shared" si="0"/>
        <v>0</v>
      </c>
      <c r="P12" s="28">
        <f t="shared" si="1"/>
        <v>86</v>
      </c>
      <c r="Q12" s="28"/>
    </row>
    <row r="13" spans="1:17" ht="15.75" x14ac:dyDescent="0.25">
      <c r="A13" s="150">
        <v>2782</v>
      </c>
      <c r="B13" s="148" t="s">
        <v>122</v>
      </c>
      <c r="C13" s="149" t="s">
        <v>29</v>
      </c>
      <c r="D13" s="6">
        <v>1</v>
      </c>
      <c r="E13" s="6">
        <v>1</v>
      </c>
      <c r="F13" s="6">
        <v>19</v>
      </c>
      <c r="G13" s="6">
        <v>14</v>
      </c>
      <c r="H13" s="6">
        <v>2</v>
      </c>
      <c r="I13" s="6"/>
      <c r="J13" s="6">
        <v>0</v>
      </c>
      <c r="K13" s="6">
        <v>0</v>
      </c>
      <c r="L13" s="6">
        <v>0</v>
      </c>
      <c r="M13" s="6">
        <v>3</v>
      </c>
      <c r="N13" s="6">
        <v>0</v>
      </c>
      <c r="O13" s="90">
        <f t="shared" si="0"/>
        <v>3</v>
      </c>
      <c r="P13" s="28">
        <f t="shared" si="1"/>
        <v>99</v>
      </c>
      <c r="Q13" s="28"/>
    </row>
    <row r="14" spans="1:17" ht="15.75" x14ac:dyDescent="0.25">
      <c r="A14" s="150">
        <v>2812</v>
      </c>
      <c r="B14" s="148" t="s">
        <v>125</v>
      </c>
      <c r="C14" s="149" t="s">
        <v>29</v>
      </c>
      <c r="D14" s="6">
        <v>0</v>
      </c>
      <c r="E14" s="6">
        <v>0</v>
      </c>
      <c r="F14" s="6">
        <v>16</v>
      </c>
      <c r="G14" s="6">
        <v>32</v>
      </c>
      <c r="H14" s="6">
        <v>7</v>
      </c>
      <c r="I14" s="6">
        <v>0</v>
      </c>
      <c r="J14" s="6">
        <v>0</v>
      </c>
      <c r="K14" s="6">
        <v>0</v>
      </c>
      <c r="L14" s="6">
        <v>1</v>
      </c>
      <c r="M14" s="6">
        <v>3</v>
      </c>
      <c r="N14" s="6">
        <v>0</v>
      </c>
      <c r="O14" s="90">
        <f t="shared" si="0"/>
        <v>4</v>
      </c>
      <c r="P14" s="28">
        <f t="shared" si="1"/>
        <v>124</v>
      </c>
      <c r="Q14" s="28"/>
    </row>
    <row r="15" spans="1:17" ht="15.75" x14ac:dyDescent="0.25">
      <c r="A15" s="150">
        <v>2852</v>
      </c>
      <c r="B15" s="148" t="s">
        <v>92</v>
      </c>
      <c r="C15" s="149" t="s">
        <v>29</v>
      </c>
      <c r="D15" s="6">
        <v>2</v>
      </c>
      <c r="E15" s="6">
        <v>1</v>
      </c>
      <c r="F15" s="6">
        <v>21</v>
      </c>
      <c r="G15" s="6">
        <v>8</v>
      </c>
      <c r="H15" s="6">
        <v>0</v>
      </c>
      <c r="I15" s="6"/>
      <c r="J15" s="6">
        <v>0</v>
      </c>
      <c r="K15" s="6">
        <v>0</v>
      </c>
      <c r="L15" s="6">
        <v>0</v>
      </c>
      <c r="M15" s="6">
        <v>9</v>
      </c>
      <c r="N15" s="6">
        <v>0</v>
      </c>
      <c r="O15" s="90">
        <f t="shared" si="0"/>
        <v>9</v>
      </c>
      <c r="P15" s="28">
        <f t="shared" si="1"/>
        <v>101</v>
      </c>
      <c r="Q15" s="28"/>
    </row>
    <row r="16" spans="1:17" ht="15.75" x14ac:dyDescent="0.25">
      <c r="A16" s="150">
        <v>2854</v>
      </c>
      <c r="B16" s="148" t="s">
        <v>97</v>
      </c>
      <c r="C16" s="149" t="s">
        <v>31</v>
      </c>
      <c r="D16" s="6">
        <v>4</v>
      </c>
      <c r="E16" s="6">
        <v>9</v>
      </c>
      <c r="F16" s="6">
        <v>26</v>
      </c>
      <c r="G16" s="6">
        <v>30</v>
      </c>
      <c r="H16" s="6">
        <v>4</v>
      </c>
      <c r="I16" s="6">
        <v>8</v>
      </c>
      <c r="J16" s="6">
        <v>1</v>
      </c>
      <c r="K16" s="6">
        <v>1</v>
      </c>
      <c r="L16" s="6">
        <v>16</v>
      </c>
      <c r="M16" s="6">
        <v>126</v>
      </c>
      <c r="N16" s="6">
        <v>131</v>
      </c>
      <c r="O16" s="90">
        <f t="shared" si="0"/>
        <v>152</v>
      </c>
      <c r="P16" s="28">
        <f t="shared" si="1"/>
        <v>383</v>
      </c>
      <c r="Q16" s="28"/>
    </row>
    <row r="17" spans="1:17" ht="15.75" x14ac:dyDescent="0.25">
      <c r="A17" s="150">
        <v>3102</v>
      </c>
      <c r="B17" s="148" t="s">
        <v>103</v>
      </c>
      <c r="C17" s="149" t="s">
        <v>31</v>
      </c>
      <c r="D17" s="6">
        <v>1</v>
      </c>
      <c r="E17" s="6">
        <v>2</v>
      </c>
      <c r="F17" s="6">
        <v>19</v>
      </c>
      <c r="G17" s="6">
        <v>17</v>
      </c>
      <c r="H17" s="6">
        <v>10</v>
      </c>
      <c r="I17" s="6"/>
      <c r="J17" s="6">
        <v>0</v>
      </c>
      <c r="K17" s="6">
        <v>0</v>
      </c>
      <c r="L17" s="6">
        <v>0</v>
      </c>
      <c r="M17" s="6">
        <v>4</v>
      </c>
      <c r="N17" s="6">
        <v>0</v>
      </c>
      <c r="O17" s="90">
        <f t="shared" si="0"/>
        <v>4</v>
      </c>
      <c r="P17" s="28">
        <f t="shared" si="1"/>
        <v>119</v>
      </c>
      <c r="Q17" s="28"/>
    </row>
    <row r="18" spans="1:17" ht="15.75" x14ac:dyDescent="0.25">
      <c r="A18" s="150">
        <v>3300</v>
      </c>
      <c r="B18" s="148" t="s">
        <v>128</v>
      </c>
      <c r="C18" s="149" t="s">
        <v>30</v>
      </c>
      <c r="D18" s="6">
        <v>0</v>
      </c>
      <c r="E18" s="6">
        <v>0</v>
      </c>
      <c r="F18" s="6">
        <v>7</v>
      </c>
      <c r="G18" s="6">
        <v>1</v>
      </c>
      <c r="H18" s="6">
        <v>0</v>
      </c>
      <c r="I18" s="6"/>
      <c r="J18" s="6">
        <v>0</v>
      </c>
      <c r="K18" s="6">
        <v>0</v>
      </c>
      <c r="L18" s="6">
        <v>1</v>
      </c>
      <c r="M18" s="6">
        <v>12</v>
      </c>
      <c r="N18" s="6"/>
      <c r="O18" s="90">
        <f t="shared" si="0"/>
        <v>13</v>
      </c>
      <c r="P18" s="28">
        <f t="shared" si="1"/>
        <v>37</v>
      </c>
      <c r="Q18" s="28"/>
    </row>
    <row r="19" spans="1:17" ht="15.75" x14ac:dyDescent="0.25">
      <c r="A19" s="150">
        <v>3677</v>
      </c>
      <c r="B19" s="148" t="s">
        <v>121</v>
      </c>
      <c r="C19" s="149" t="s">
        <v>29</v>
      </c>
      <c r="D19" s="6">
        <v>0</v>
      </c>
      <c r="E19" s="6">
        <v>1</v>
      </c>
      <c r="F19" s="6">
        <v>29</v>
      </c>
      <c r="G19" s="6">
        <v>57</v>
      </c>
      <c r="H19" s="6">
        <v>9</v>
      </c>
      <c r="I19" s="6">
        <v>0</v>
      </c>
      <c r="J19" s="6">
        <v>0</v>
      </c>
      <c r="K19" s="6">
        <v>0</v>
      </c>
      <c r="L19" s="6">
        <v>0</v>
      </c>
      <c r="M19" s="6">
        <v>7</v>
      </c>
      <c r="N19" s="6">
        <v>0</v>
      </c>
      <c r="O19" s="90">
        <f t="shared" si="0"/>
        <v>7</v>
      </c>
      <c r="P19" s="28">
        <f t="shared" si="1"/>
        <v>222</v>
      </c>
      <c r="Q19" s="28"/>
    </row>
    <row r="20" spans="1:17" ht="15.75" x14ac:dyDescent="0.25">
      <c r="A20" s="150">
        <v>3678</v>
      </c>
      <c r="B20" s="148" t="s">
        <v>131</v>
      </c>
      <c r="C20" s="149" t="s">
        <v>31</v>
      </c>
      <c r="D20" s="6">
        <v>4</v>
      </c>
      <c r="E20" s="6">
        <v>12</v>
      </c>
      <c r="F20" s="6">
        <v>41</v>
      </c>
      <c r="G20" s="6">
        <v>52</v>
      </c>
      <c r="H20" s="6">
        <v>20</v>
      </c>
      <c r="I20" s="6">
        <v>0</v>
      </c>
      <c r="J20" s="6">
        <v>0</v>
      </c>
      <c r="K20" s="6">
        <v>1</v>
      </c>
      <c r="L20" s="6">
        <v>13</v>
      </c>
      <c r="M20" s="6">
        <v>147</v>
      </c>
      <c r="N20" s="6">
        <v>0</v>
      </c>
      <c r="O20" s="90">
        <f t="shared" si="0"/>
        <v>161</v>
      </c>
      <c r="P20" s="28">
        <f t="shared" si="1"/>
        <v>499</v>
      </c>
      <c r="Q20" s="28"/>
    </row>
    <row r="21" spans="1:17" ht="15.75" x14ac:dyDescent="0.25">
      <c r="A21" s="150">
        <v>3681</v>
      </c>
      <c r="B21" s="148" t="s">
        <v>120</v>
      </c>
      <c r="C21" s="149" t="s">
        <v>29</v>
      </c>
      <c r="D21" s="6">
        <v>0</v>
      </c>
      <c r="E21" s="6">
        <v>0</v>
      </c>
      <c r="F21" s="6">
        <v>31</v>
      </c>
      <c r="G21" s="6">
        <v>37</v>
      </c>
      <c r="H21" s="6">
        <v>9</v>
      </c>
      <c r="I21" s="6">
        <v>0</v>
      </c>
      <c r="J21" s="6">
        <v>0</v>
      </c>
      <c r="K21" s="6">
        <v>0</v>
      </c>
      <c r="L21" s="6">
        <v>0</v>
      </c>
      <c r="M21" s="6">
        <v>7</v>
      </c>
      <c r="N21" s="6">
        <v>0</v>
      </c>
      <c r="O21" s="90">
        <f t="shared" si="0"/>
        <v>7</v>
      </c>
      <c r="P21" s="28">
        <f t="shared" si="1"/>
        <v>183</v>
      </c>
      <c r="Q21" s="28"/>
    </row>
    <row r="22" spans="1:17" ht="15.75" x14ac:dyDescent="0.25">
      <c r="A22" s="150">
        <v>3752</v>
      </c>
      <c r="B22" s="148" t="s">
        <v>86</v>
      </c>
      <c r="C22" s="149" t="s">
        <v>29</v>
      </c>
      <c r="D22" s="6">
        <v>0</v>
      </c>
      <c r="E22" s="6">
        <v>2</v>
      </c>
      <c r="F22" s="6">
        <v>18</v>
      </c>
      <c r="G22" s="6">
        <v>31</v>
      </c>
      <c r="H22" s="6">
        <v>13</v>
      </c>
      <c r="I22" s="6">
        <v>0</v>
      </c>
      <c r="J22" s="6">
        <v>0</v>
      </c>
      <c r="K22" s="6">
        <v>0</v>
      </c>
      <c r="L22" s="6">
        <v>0</v>
      </c>
      <c r="M22" s="6">
        <v>6</v>
      </c>
      <c r="N22" s="6">
        <v>0</v>
      </c>
      <c r="O22" s="90">
        <f t="shared" si="0"/>
        <v>6</v>
      </c>
      <c r="P22" s="28">
        <f t="shared" si="1"/>
        <v>145</v>
      </c>
      <c r="Q22" s="28"/>
    </row>
    <row r="23" spans="1:17" ht="15.75" x14ac:dyDescent="0.25">
      <c r="A23" s="150">
        <v>3757</v>
      </c>
      <c r="B23" s="148" t="s">
        <v>110</v>
      </c>
      <c r="C23" s="149" t="s">
        <v>28</v>
      </c>
      <c r="D23" s="6">
        <v>2</v>
      </c>
      <c r="E23" s="6">
        <v>0</v>
      </c>
      <c r="F23" s="6">
        <v>10</v>
      </c>
      <c r="G23" s="6">
        <v>14</v>
      </c>
      <c r="H23" s="6">
        <v>2</v>
      </c>
      <c r="I23" s="6"/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90">
        <f t="shared" si="0"/>
        <v>0</v>
      </c>
      <c r="P23" s="28">
        <f t="shared" si="1"/>
        <v>68</v>
      </c>
      <c r="Q23" s="28"/>
    </row>
    <row r="24" spans="1:17" ht="15.75" x14ac:dyDescent="0.25">
      <c r="A24" s="150">
        <v>3885</v>
      </c>
      <c r="B24" s="148" t="s">
        <v>94</v>
      </c>
      <c r="C24" s="149" t="s">
        <v>31</v>
      </c>
      <c r="D24" s="6">
        <v>0</v>
      </c>
      <c r="E24" s="6">
        <v>0</v>
      </c>
      <c r="F24" s="6">
        <v>1</v>
      </c>
      <c r="G24" s="6">
        <v>3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147</v>
      </c>
      <c r="O24" s="90">
        <f t="shared" si="0"/>
        <v>0</v>
      </c>
      <c r="P24" s="28">
        <f t="shared" si="1"/>
        <v>9</v>
      </c>
      <c r="Q24" s="28"/>
    </row>
    <row r="25" spans="1:17" ht="15.75" x14ac:dyDescent="0.25">
      <c r="A25" s="150">
        <v>3907</v>
      </c>
      <c r="B25" s="148" t="s">
        <v>109</v>
      </c>
      <c r="C25" s="149" t="s">
        <v>30</v>
      </c>
      <c r="D25" s="6">
        <v>0</v>
      </c>
      <c r="E25" s="6">
        <v>0</v>
      </c>
      <c r="F25" s="6">
        <v>6</v>
      </c>
      <c r="G25" s="6">
        <v>21</v>
      </c>
      <c r="H25" s="6">
        <v>8</v>
      </c>
      <c r="I25" s="6">
        <v>0</v>
      </c>
      <c r="J25" s="6">
        <v>0</v>
      </c>
      <c r="K25" s="6">
        <v>0</v>
      </c>
      <c r="L25" s="6">
        <v>0</v>
      </c>
      <c r="M25" s="6">
        <v>28</v>
      </c>
      <c r="N25" s="6">
        <v>0</v>
      </c>
      <c r="O25" s="90">
        <f t="shared" si="0"/>
        <v>28</v>
      </c>
      <c r="P25" s="28">
        <f t="shared" si="1"/>
        <v>96</v>
      </c>
      <c r="Q25" s="28"/>
    </row>
    <row r="26" spans="1:17" ht="15.75" x14ac:dyDescent="0.25">
      <c r="A26" s="150">
        <v>3916</v>
      </c>
      <c r="B26" s="148" t="s">
        <v>108</v>
      </c>
      <c r="C26" s="149" t="s">
        <v>31</v>
      </c>
      <c r="D26" s="6">
        <v>0</v>
      </c>
      <c r="E26" s="6">
        <v>0</v>
      </c>
      <c r="F26" s="6">
        <v>1</v>
      </c>
      <c r="G26" s="6">
        <v>6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47</v>
      </c>
      <c r="O26" s="90">
        <f t="shared" si="0"/>
        <v>0</v>
      </c>
      <c r="P26" s="28">
        <f t="shared" si="1"/>
        <v>15</v>
      </c>
      <c r="Q26" s="28"/>
    </row>
    <row r="27" spans="1:17" ht="15.75" x14ac:dyDescent="0.25">
      <c r="A27" s="150">
        <v>3923</v>
      </c>
      <c r="B27" s="148" t="s">
        <v>85</v>
      </c>
      <c r="C27" s="149" t="s">
        <v>30</v>
      </c>
      <c r="D27" s="6">
        <v>1</v>
      </c>
      <c r="E27" s="6">
        <v>1</v>
      </c>
      <c r="F27" s="6">
        <v>7</v>
      </c>
      <c r="G27" s="6">
        <v>22</v>
      </c>
      <c r="H27" s="6">
        <v>5</v>
      </c>
      <c r="I27" s="6">
        <v>0</v>
      </c>
      <c r="J27" s="6">
        <v>0</v>
      </c>
      <c r="K27" s="6">
        <v>0</v>
      </c>
      <c r="L27" s="6">
        <v>1</v>
      </c>
      <c r="M27" s="6">
        <v>40</v>
      </c>
      <c r="N27" s="6">
        <v>0</v>
      </c>
      <c r="O27" s="90">
        <f t="shared" si="0"/>
        <v>41</v>
      </c>
      <c r="P27" s="28">
        <f t="shared" si="1"/>
        <v>121</v>
      </c>
      <c r="Q27" s="28"/>
    </row>
    <row r="28" spans="1:17" ht="15.75" x14ac:dyDescent="0.25">
      <c r="A28" s="150">
        <v>4131</v>
      </c>
      <c r="B28" s="148" t="s">
        <v>130</v>
      </c>
      <c r="C28" s="149" t="s">
        <v>25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/>
      <c r="J28" s="6">
        <v>0</v>
      </c>
      <c r="K28" s="6">
        <v>0</v>
      </c>
      <c r="L28" s="6">
        <v>0</v>
      </c>
      <c r="M28" s="6">
        <v>0</v>
      </c>
      <c r="N28" s="6"/>
      <c r="O28" s="90">
        <f t="shared" si="0"/>
        <v>0</v>
      </c>
      <c r="P28" s="28">
        <f t="shared" si="1"/>
        <v>0</v>
      </c>
      <c r="Q28" s="28"/>
    </row>
    <row r="29" spans="1:17" ht="15.75" x14ac:dyDescent="0.25">
      <c r="A29" s="150">
        <v>4132</v>
      </c>
      <c r="B29" s="148" t="s">
        <v>129</v>
      </c>
      <c r="C29" s="149" t="s">
        <v>25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/>
      <c r="J29" s="6">
        <v>0</v>
      </c>
      <c r="K29" s="6">
        <v>0</v>
      </c>
      <c r="L29" s="6">
        <v>0</v>
      </c>
      <c r="M29" s="6">
        <v>0</v>
      </c>
      <c r="N29" s="6"/>
      <c r="O29" s="90">
        <f t="shared" si="0"/>
        <v>0</v>
      </c>
      <c r="P29" s="28">
        <f t="shared" si="1"/>
        <v>0</v>
      </c>
      <c r="Q29" s="28"/>
    </row>
    <row r="30" spans="1:17" ht="15.75" x14ac:dyDescent="0.25">
      <c r="A30" s="150">
        <v>4142</v>
      </c>
      <c r="B30" s="148" t="s">
        <v>89</v>
      </c>
      <c r="C30" s="149" t="s">
        <v>28</v>
      </c>
      <c r="D30" s="6">
        <v>0</v>
      </c>
      <c r="E30" s="6">
        <v>1</v>
      </c>
      <c r="F30" s="6">
        <v>27</v>
      </c>
      <c r="G30" s="6">
        <v>11</v>
      </c>
      <c r="H30" s="6">
        <v>0</v>
      </c>
      <c r="I30" s="6"/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90">
        <f t="shared" si="0"/>
        <v>0</v>
      </c>
      <c r="P30" s="28">
        <f t="shared" si="1"/>
        <v>108</v>
      </c>
      <c r="Q30" s="28"/>
    </row>
    <row r="31" spans="1:17" ht="15.75" x14ac:dyDescent="0.25">
      <c r="A31" s="150">
        <v>4145</v>
      </c>
      <c r="B31" s="148" t="s">
        <v>18</v>
      </c>
      <c r="C31" s="149" t="s">
        <v>28</v>
      </c>
      <c r="D31" s="6">
        <v>1</v>
      </c>
      <c r="E31" s="6">
        <v>0</v>
      </c>
      <c r="F31" s="6">
        <v>13</v>
      </c>
      <c r="G31" s="6">
        <v>26</v>
      </c>
      <c r="H31" s="6">
        <v>1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90">
        <f t="shared" si="0"/>
        <v>0</v>
      </c>
      <c r="P31" s="28">
        <f t="shared" si="1"/>
        <v>96</v>
      </c>
      <c r="Q31" s="28"/>
    </row>
    <row r="32" spans="1:17" ht="15.75" x14ac:dyDescent="0.25">
      <c r="A32" s="150">
        <v>4149</v>
      </c>
      <c r="B32" s="148" t="s">
        <v>93</v>
      </c>
      <c r="C32" s="149" t="s">
        <v>30</v>
      </c>
      <c r="D32" s="6">
        <v>0</v>
      </c>
      <c r="E32" s="6">
        <v>1</v>
      </c>
      <c r="F32" s="6">
        <v>13</v>
      </c>
      <c r="G32" s="6">
        <v>5</v>
      </c>
      <c r="H32" s="6">
        <v>0</v>
      </c>
      <c r="I32" s="6">
        <v>0</v>
      </c>
      <c r="J32" s="6">
        <v>1</v>
      </c>
      <c r="K32" s="6">
        <v>1</v>
      </c>
      <c r="L32" s="6">
        <v>3</v>
      </c>
      <c r="M32" s="6">
        <v>14</v>
      </c>
      <c r="N32" s="6">
        <v>0</v>
      </c>
      <c r="O32" s="90">
        <f t="shared" si="0"/>
        <v>19</v>
      </c>
      <c r="P32" s="28">
        <f t="shared" si="1"/>
        <v>80</v>
      </c>
      <c r="Q32" s="28"/>
    </row>
    <row r="33" spans="1:17" ht="15.75" x14ac:dyDescent="0.25">
      <c r="A33" s="150">
        <v>4167</v>
      </c>
      <c r="B33" s="148" t="s">
        <v>90</v>
      </c>
      <c r="C33" s="149" t="s">
        <v>28</v>
      </c>
      <c r="D33" s="6">
        <v>0</v>
      </c>
      <c r="E33" s="6">
        <v>2</v>
      </c>
      <c r="F33" s="6">
        <v>16</v>
      </c>
      <c r="G33" s="6">
        <v>2</v>
      </c>
      <c r="H33" s="6">
        <v>1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90">
        <f t="shared" si="0"/>
        <v>0</v>
      </c>
      <c r="P33" s="28">
        <f t="shared" si="1"/>
        <v>63</v>
      </c>
      <c r="Q33" s="28"/>
    </row>
    <row r="34" spans="1:17" ht="15.75" x14ac:dyDescent="0.25">
      <c r="A34" s="150">
        <v>4170</v>
      </c>
      <c r="B34" s="148" t="s">
        <v>88</v>
      </c>
      <c r="C34" s="149" t="s">
        <v>28</v>
      </c>
      <c r="D34" s="6">
        <v>0</v>
      </c>
      <c r="E34" s="6">
        <v>0</v>
      </c>
      <c r="F34" s="6">
        <v>26</v>
      </c>
      <c r="G34" s="6">
        <v>7</v>
      </c>
      <c r="H34" s="6">
        <v>0</v>
      </c>
      <c r="I34" s="6"/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90">
        <f t="shared" si="0"/>
        <v>0</v>
      </c>
      <c r="P34" s="28">
        <f t="shared" si="1"/>
        <v>92</v>
      </c>
      <c r="Q34" s="28"/>
    </row>
    <row r="35" spans="1:17" ht="15.75" x14ac:dyDescent="0.25">
      <c r="A35" s="150">
        <v>4172</v>
      </c>
      <c r="B35" s="148" t="s">
        <v>114</v>
      </c>
      <c r="C35" s="149" t="s">
        <v>30</v>
      </c>
      <c r="D35" s="6">
        <v>0</v>
      </c>
      <c r="E35" s="6">
        <v>0</v>
      </c>
      <c r="F35" s="6">
        <v>9</v>
      </c>
      <c r="G35" s="6">
        <v>19</v>
      </c>
      <c r="H35" s="6">
        <v>3</v>
      </c>
      <c r="I35" s="6">
        <v>0</v>
      </c>
      <c r="J35" s="6">
        <v>0</v>
      </c>
      <c r="K35" s="6">
        <v>0</v>
      </c>
      <c r="L35" s="6">
        <v>1</v>
      </c>
      <c r="M35" s="6">
        <v>13</v>
      </c>
      <c r="N35" s="6">
        <v>0</v>
      </c>
      <c r="O35" s="90">
        <f t="shared" si="0"/>
        <v>14</v>
      </c>
      <c r="P35" s="28">
        <f t="shared" si="1"/>
        <v>83</v>
      </c>
      <c r="Q35" s="28"/>
    </row>
    <row r="36" spans="1:17" ht="15.75" x14ac:dyDescent="0.25">
      <c r="A36" s="150">
        <v>4191</v>
      </c>
      <c r="B36" s="148" t="s">
        <v>87</v>
      </c>
      <c r="C36" s="149" t="s">
        <v>28</v>
      </c>
      <c r="D36" s="6">
        <v>0</v>
      </c>
      <c r="E36" s="6">
        <v>0</v>
      </c>
      <c r="F36" s="6">
        <v>3</v>
      </c>
      <c r="G36" s="6">
        <v>4</v>
      </c>
      <c r="H36" s="6">
        <v>1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90">
        <f t="shared" si="0"/>
        <v>0</v>
      </c>
      <c r="P36" s="28">
        <f t="shared" si="1"/>
        <v>18</v>
      </c>
      <c r="Q36" s="28"/>
    </row>
    <row r="37" spans="1:17" ht="15.75" x14ac:dyDescent="0.25">
      <c r="A37" s="150">
        <v>4232</v>
      </c>
      <c r="B37" s="148" t="s">
        <v>111</v>
      </c>
      <c r="C37" s="149" t="s">
        <v>29</v>
      </c>
      <c r="D37" s="6">
        <v>0</v>
      </c>
      <c r="E37" s="6">
        <v>1</v>
      </c>
      <c r="F37" s="6">
        <v>67</v>
      </c>
      <c r="G37" s="6">
        <v>156</v>
      </c>
      <c r="H37" s="6">
        <v>35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90">
        <f t="shared" si="0"/>
        <v>0</v>
      </c>
      <c r="P37" s="28">
        <f t="shared" si="1"/>
        <v>553</v>
      </c>
      <c r="Q37" s="28"/>
    </row>
    <row r="38" spans="1:17" ht="15.75" x14ac:dyDescent="0.25">
      <c r="A38" s="150">
        <v>4240</v>
      </c>
      <c r="B38" s="148" t="s">
        <v>117</v>
      </c>
      <c r="C38" s="149" t="s">
        <v>29</v>
      </c>
      <c r="D38" s="6">
        <v>8</v>
      </c>
      <c r="E38" s="6">
        <v>8</v>
      </c>
      <c r="F38" s="6">
        <v>79</v>
      </c>
      <c r="G38" s="6">
        <v>48</v>
      </c>
      <c r="H38" s="6">
        <v>2</v>
      </c>
      <c r="I38" s="6">
        <v>0</v>
      </c>
      <c r="J38" s="6">
        <v>0</v>
      </c>
      <c r="K38" s="6">
        <v>0</v>
      </c>
      <c r="L38" s="6">
        <v>0</v>
      </c>
      <c r="M38" s="6">
        <v>2</v>
      </c>
      <c r="N38" s="6">
        <v>0</v>
      </c>
      <c r="O38" s="90">
        <f t="shared" si="0"/>
        <v>2</v>
      </c>
      <c r="P38" s="28">
        <f t="shared" si="1"/>
        <v>409</v>
      </c>
      <c r="Q38" s="28"/>
    </row>
    <row r="39" spans="1:17" ht="15.75" x14ac:dyDescent="0.25">
      <c r="A39" s="150">
        <v>4241</v>
      </c>
      <c r="B39" s="148" t="s">
        <v>124</v>
      </c>
      <c r="C39" s="149" t="s">
        <v>29</v>
      </c>
      <c r="D39" s="6">
        <v>2</v>
      </c>
      <c r="E39" s="6">
        <v>0</v>
      </c>
      <c r="F39" s="6">
        <v>19</v>
      </c>
      <c r="G39" s="6">
        <v>9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2</v>
      </c>
      <c r="N39" s="6">
        <v>0</v>
      </c>
      <c r="O39" s="90">
        <f t="shared" si="0"/>
        <v>2</v>
      </c>
      <c r="P39" s="28">
        <f t="shared" si="1"/>
        <v>85</v>
      </c>
      <c r="Q39" s="28"/>
    </row>
    <row r="40" spans="1:17" ht="15.75" x14ac:dyDescent="0.25">
      <c r="A40" s="150">
        <v>4260</v>
      </c>
      <c r="B40" s="148" t="s">
        <v>91</v>
      </c>
      <c r="C40" s="149" t="s">
        <v>29</v>
      </c>
      <c r="D40" s="6">
        <v>4</v>
      </c>
      <c r="E40" s="6">
        <v>8</v>
      </c>
      <c r="F40" s="6">
        <v>55</v>
      </c>
      <c r="G40" s="6">
        <v>23</v>
      </c>
      <c r="H40" s="6">
        <v>1</v>
      </c>
      <c r="I40" s="6">
        <v>0</v>
      </c>
      <c r="J40" s="6">
        <v>0</v>
      </c>
      <c r="K40" s="6">
        <v>0</v>
      </c>
      <c r="L40" s="6">
        <v>1</v>
      </c>
      <c r="M40" s="6">
        <v>23</v>
      </c>
      <c r="N40" s="6">
        <v>0</v>
      </c>
      <c r="O40" s="90">
        <f t="shared" si="0"/>
        <v>24</v>
      </c>
      <c r="P40" s="28">
        <f t="shared" si="1"/>
        <v>293</v>
      </c>
      <c r="Q40" s="28"/>
    </row>
    <row r="41" spans="1:17" ht="15.75" x14ac:dyDescent="0.25">
      <c r="A41" s="150">
        <v>4262</v>
      </c>
      <c r="B41" s="148" t="s">
        <v>20</v>
      </c>
      <c r="C41" s="149" t="s">
        <v>30</v>
      </c>
      <c r="D41" s="6">
        <v>1</v>
      </c>
      <c r="E41" s="6">
        <v>2</v>
      </c>
      <c r="F41" s="6">
        <v>6</v>
      </c>
      <c r="G41" s="6">
        <v>7</v>
      </c>
      <c r="H41" s="6">
        <v>1</v>
      </c>
      <c r="I41" s="6">
        <v>0</v>
      </c>
      <c r="J41" s="6">
        <v>0</v>
      </c>
      <c r="K41" s="6">
        <v>0</v>
      </c>
      <c r="L41" s="6">
        <v>0</v>
      </c>
      <c r="M41" s="6">
        <v>13</v>
      </c>
      <c r="N41" s="6">
        <v>0</v>
      </c>
      <c r="O41" s="90">
        <f t="shared" si="0"/>
        <v>13</v>
      </c>
      <c r="P41" s="28">
        <f t="shared" si="1"/>
        <v>60</v>
      </c>
      <c r="Q41" s="28"/>
    </row>
    <row r="42" spans="1:17" ht="15.75" x14ac:dyDescent="0.25">
      <c r="A42" s="150">
        <v>4390</v>
      </c>
      <c r="B42" s="148" t="s">
        <v>105</v>
      </c>
      <c r="C42" s="149" t="s">
        <v>274</v>
      </c>
      <c r="D42" s="6">
        <v>1</v>
      </c>
      <c r="E42" s="6">
        <v>4</v>
      </c>
      <c r="F42" s="6">
        <v>10</v>
      </c>
      <c r="G42" s="6">
        <v>8</v>
      </c>
      <c r="H42" s="6">
        <v>1</v>
      </c>
      <c r="I42" s="6">
        <v>0</v>
      </c>
      <c r="J42" s="6">
        <v>0</v>
      </c>
      <c r="K42" s="6">
        <v>0</v>
      </c>
      <c r="L42" s="6">
        <v>0</v>
      </c>
      <c r="M42" s="6">
        <v>3</v>
      </c>
      <c r="N42" s="6">
        <v>90</v>
      </c>
      <c r="O42" s="90">
        <f t="shared" si="0"/>
        <v>3</v>
      </c>
      <c r="P42" s="28">
        <f t="shared" si="1"/>
        <v>74</v>
      </c>
      <c r="Q42" s="28"/>
    </row>
    <row r="43" spans="1:17" ht="15.75" x14ac:dyDescent="0.25">
      <c r="A43" s="150">
        <v>4449</v>
      </c>
      <c r="B43" s="148" t="s">
        <v>175</v>
      </c>
      <c r="C43" s="149" t="s">
        <v>30</v>
      </c>
      <c r="D43" s="6">
        <v>0</v>
      </c>
      <c r="E43" s="6">
        <v>1</v>
      </c>
      <c r="F43" s="6">
        <v>9</v>
      </c>
      <c r="G43" s="6">
        <v>16</v>
      </c>
      <c r="H43" s="6">
        <v>1</v>
      </c>
      <c r="I43" s="6">
        <v>0</v>
      </c>
      <c r="J43" s="6">
        <v>0</v>
      </c>
      <c r="K43" s="6">
        <v>0</v>
      </c>
      <c r="L43" s="6">
        <v>1</v>
      </c>
      <c r="M43" s="6">
        <v>21</v>
      </c>
      <c r="N43" s="6">
        <v>0</v>
      </c>
      <c r="O43" s="90">
        <f t="shared" si="0"/>
        <v>22</v>
      </c>
      <c r="P43" s="28">
        <f t="shared" si="1"/>
        <v>88</v>
      </c>
      <c r="Q43" s="28"/>
    </row>
    <row r="44" spans="1:17" ht="15.75" x14ac:dyDescent="0.25">
      <c r="A44" s="150">
        <v>4460</v>
      </c>
      <c r="B44" s="148" t="s">
        <v>177</v>
      </c>
      <c r="C44" s="149" t="s">
        <v>30</v>
      </c>
      <c r="D44" s="6">
        <v>1</v>
      </c>
      <c r="E44" s="6">
        <v>2</v>
      </c>
      <c r="F44" s="6">
        <v>21</v>
      </c>
      <c r="G44" s="6">
        <v>12</v>
      </c>
      <c r="H44" s="6">
        <v>0</v>
      </c>
      <c r="I44" s="6">
        <v>0</v>
      </c>
      <c r="J44" s="6">
        <v>0</v>
      </c>
      <c r="K44" s="6">
        <v>1</v>
      </c>
      <c r="L44" s="6">
        <v>0</v>
      </c>
      <c r="M44" s="6">
        <v>15</v>
      </c>
      <c r="N44" s="6">
        <v>0</v>
      </c>
      <c r="O44" s="90">
        <f t="shared" si="0"/>
        <v>16</v>
      </c>
      <c r="P44" s="28">
        <f t="shared" si="1"/>
        <v>119</v>
      </c>
      <c r="Q44" s="28"/>
    </row>
    <row r="45" spans="1:17" ht="15.75" x14ac:dyDescent="0.25">
      <c r="A45" s="150">
        <v>5515</v>
      </c>
      <c r="B45" s="148" t="s">
        <v>19</v>
      </c>
      <c r="C45" s="149" t="s">
        <v>28</v>
      </c>
      <c r="D45" s="6">
        <v>1</v>
      </c>
      <c r="E45" s="6">
        <v>1</v>
      </c>
      <c r="F45" s="6">
        <v>2</v>
      </c>
      <c r="G45" s="6">
        <v>0</v>
      </c>
      <c r="H45" s="6">
        <v>0</v>
      </c>
      <c r="I45" s="6"/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90">
        <f t="shared" si="0"/>
        <v>0</v>
      </c>
      <c r="P45" s="28">
        <f t="shared" si="1"/>
        <v>15</v>
      </c>
      <c r="Q45" s="28"/>
    </row>
    <row r="46" spans="1:17" ht="15.75" x14ac:dyDescent="0.25">
      <c r="A46" s="150">
        <v>5764</v>
      </c>
      <c r="B46" s="148" t="s">
        <v>228</v>
      </c>
      <c r="C46" s="149" t="s">
        <v>29</v>
      </c>
      <c r="D46" s="6">
        <v>2</v>
      </c>
      <c r="E46" s="6">
        <v>2</v>
      </c>
      <c r="F46" s="6">
        <v>25</v>
      </c>
      <c r="G46" s="6">
        <v>14</v>
      </c>
      <c r="H46" s="6">
        <v>3</v>
      </c>
      <c r="I46" s="6">
        <v>0</v>
      </c>
      <c r="J46" s="6">
        <v>0</v>
      </c>
      <c r="K46" s="6">
        <v>0</v>
      </c>
      <c r="L46" s="6">
        <v>0</v>
      </c>
      <c r="M46" s="6">
        <v>21</v>
      </c>
      <c r="N46" s="6">
        <v>0</v>
      </c>
      <c r="O46" s="90">
        <f t="shared" si="0"/>
        <v>21</v>
      </c>
      <c r="P46" s="28">
        <f t="shared" si="1"/>
        <v>145</v>
      </c>
      <c r="Q46" s="28"/>
    </row>
    <row r="47" spans="1:17" ht="15.75" x14ac:dyDescent="0.25">
      <c r="A47" s="150">
        <v>6044</v>
      </c>
      <c r="B47" s="148" t="s">
        <v>214</v>
      </c>
      <c r="C47" s="149" t="s">
        <v>28</v>
      </c>
      <c r="D47" s="6">
        <v>0</v>
      </c>
      <c r="E47" s="6">
        <v>0</v>
      </c>
      <c r="F47" s="6">
        <v>8</v>
      </c>
      <c r="G47" s="6">
        <v>7</v>
      </c>
      <c r="H47" s="6">
        <v>0</v>
      </c>
      <c r="I47" s="6"/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90">
        <f t="shared" si="0"/>
        <v>0</v>
      </c>
      <c r="P47" s="28">
        <f t="shared" si="1"/>
        <v>38</v>
      </c>
      <c r="Q47" s="28"/>
    </row>
    <row r="48" spans="1:17" ht="15.75" x14ac:dyDescent="0.25">
      <c r="A48" s="150">
        <v>6078</v>
      </c>
      <c r="B48" s="148" t="s">
        <v>215</v>
      </c>
      <c r="C48" s="149" t="s">
        <v>28</v>
      </c>
      <c r="D48" s="6">
        <v>4</v>
      </c>
      <c r="E48" s="6">
        <v>6</v>
      </c>
      <c r="F48" s="6">
        <v>28</v>
      </c>
      <c r="G48" s="6">
        <v>17</v>
      </c>
      <c r="H48" s="6">
        <v>3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90">
        <f t="shared" si="0"/>
        <v>0</v>
      </c>
      <c r="P48" s="28">
        <f t="shared" si="1"/>
        <v>167</v>
      </c>
      <c r="Q48" s="28"/>
    </row>
    <row r="49" spans="1:17" ht="15.75" x14ac:dyDescent="0.25">
      <c r="A49" s="150">
        <v>6188</v>
      </c>
      <c r="B49" s="148" t="s">
        <v>229</v>
      </c>
      <c r="C49" s="149" t="s">
        <v>29</v>
      </c>
      <c r="D49" s="6">
        <v>2</v>
      </c>
      <c r="E49" s="6">
        <v>1</v>
      </c>
      <c r="F49" s="6">
        <v>19</v>
      </c>
      <c r="G49" s="6">
        <v>17</v>
      </c>
      <c r="H49" s="6">
        <v>1</v>
      </c>
      <c r="I49" s="6">
        <v>0</v>
      </c>
      <c r="J49" s="6">
        <v>0</v>
      </c>
      <c r="K49" s="6">
        <v>0</v>
      </c>
      <c r="L49" s="6">
        <v>1</v>
      </c>
      <c r="M49" s="6">
        <v>6</v>
      </c>
      <c r="N49" s="6">
        <v>0</v>
      </c>
      <c r="O49" s="90">
        <f t="shared" si="0"/>
        <v>7</v>
      </c>
      <c r="P49" s="28">
        <f t="shared" si="1"/>
        <v>113</v>
      </c>
      <c r="Q49" s="28"/>
    </row>
    <row r="50" spans="1:17" ht="15.75" x14ac:dyDescent="0.25">
      <c r="A50" s="150">
        <v>6190</v>
      </c>
      <c r="B50" s="148" t="s">
        <v>230</v>
      </c>
      <c r="C50" s="149" t="s">
        <v>28</v>
      </c>
      <c r="D50" s="6">
        <v>1</v>
      </c>
      <c r="E50" s="6">
        <v>0</v>
      </c>
      <c r="F50" s="6">
        <v>23</v>
      </c>
      <c r="G50" s="6">
        <v>12</v>
      </c>
      <c r="H50" s="6">
        <v>1</v>
      </c>
      <c r="I50" s="6"/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90">
        <f t="shared" si="0"/>
        <v>0</v>
      </c>
      <c r="P50" s="28">
        <f t="shared" si="1"/>
        <v>98</v>
      </c>
      <c r="Q50" s="28"/>
    </row>
    <row r="51" spans="1:17" ht="15.75" x14ac:dyDescent="0.25">
      <c r="A51" s="150">
        <v>6463</v>
      </c>
      <c r="B51" s="148" t="s">
        <v>272</v>
      </c>
      <c r="C51" s="149" t="s">
        <v>25</v>
      </c>
      <c r="D51" s="6">
        <v>0</v>
      </c>
      <c r="E51" s="6">
        <v>0</v>
      </c>
      <c r="F51" s="6">
        <v>0</v>
      </c>
      <c r="G51" s="6">
        <v>4</v>
      </c>
      <c r="H51" s="6">
        <v>0</v>
      </c>
      <c r="I51" s="6"/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90">
        <f t="shared" si="0"/>
        <v>0</v>
      </c>
      <c r="P51" s="28">
        <f t="shared" si="1"/>
        <v>8</v>
      </c>
      <c r="Q51" s="28"/>
    </row>
    <row r="52" spans="1:17" ht="15.75" x14ac:dyDescent="0.25">
      <c r="A52" s="150">
        <v>6531</v>
      </c>
      <c r="B52" s="148" t="s">
        <v>262</v>
      </c>
      <c r="C52" s="149" t="s">
        <v>30</v>
      </c>
      <c r="D52" s="6">
        <v>3</v>
      </c>
      <c r="E52" s="6">
        <v>0</v>
      </c>
      <c r="F52" s="6">
        <v>18</v>
      </c>
      <c r="G52" s="6">
        <v>20</v>
      </c>
      <c r="H52" s="6">
        <v>6</v>
      </c>
      <c r="I52" s="6">
        <v>14</v>
      </c>
      <c r="J52" s="6">
        <v>0</v>
      </c>
      <c r="K52" s="6">
        <v>1</v>
      </c>
      <c r="L52" s="6">
        <v>1</v>
      </c>
      <c r="M52" s="6">
        <v>17</v>
      </c>
      <c r="N52" s="6">
        <v>0</v>
      </c>
      <c r="O52" s="90">
        <f t="shared" si="0"/>
        <v>33</v>
      </c>
      <c r="P52" s="28">
        <f t="shared" si="1"/>
        <v>162</v>
      </c>
      <c r="Q52" s="28"/>
    </row>
    <row r="53" spans="1:17" ht="15.75" x14ac:dyDescent="0.25">
      <c r="A53" s="150">
        <v>6623</v>
      </c>
      <c r="B53" s="148" t="s">
        <v>273</v>
      </c>
      <c r="C53" s="149" t="s">
        <v>29</v>
      </c>
      <c r="D53" s="6">
        <v>0</v>
      </c>
      <c r="E53" s="6">
        <v>0</v>
      </c>
      <c r="F53" s="6">
        <v>4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5</v>
      </c>
      <c r="N53" s="6">
        <v>0</v>
      </c>
      <c r="O53" s="90">
        <f t="shared" si="0"/>
        <v>5</v>
      </c>
      <c r="P53" s="28">
        <f t="shared" si="1"/>
        <v>17</v>
      </c>
    </row>
    <row r="54" spans="1:17" ht="15.75" x14ac:dyDescent="0.25">
      <c r="A54" s="150">
        <v>7061</v>
      </c>
      <c r="B54" s="148" t="s">
        <v>1627</v>
      </c>
      <c r="C54" s="149" t="s">
        <v>28</v>
      </c>
      <c r="D54" s="6">
        <v>4</v>
      </c>
      <c r="E54" s="6">
        <v>6</v>
      </c>
      <c r="F54" s="6">
        <v>17</v>
      </c>
      <c r="G54" s="6">
        <v>7</v>
      </c>
      <c r="H54" s="6">
        <v>0</v>
      </c>
      <c r="I54" s="6">
        <v>0</v>
      </c>
      <c r="J54" s="6">
        <v>0</v>
      </c>
      <c r="K54" s="6">
        <v>0</v>
      </c>
      <c r="L54" s="6">
        <v>1</v>
      </c>
      <c r="M54" s="6">
        <v>10</v>
      </c>
      <c r="N54" s="6">
        <v>0</v>
      </c>
      <c r="O54" s="90">
        <f t="shared" si="0"/>
        <v>11</v>
      </c>
      <c r="P54" s="28">
        <f t="shared" si="1"/>
        <v>123</v>
      </c>
    </row>
    <row r="55" spans="1:17" ht="15.75" x14ac:dyDescent="0.25">
      <c r="A55" s="150">
        <v>7809</v>
      </c>
      <c r="B55" s="148" t="s">
        <v>1722</v>
      </c>
      <c r="C55" s="149" t="s">
        <v>25</v>
      </c>
      <c r="D55" s="6">
        <v>3</v>
      </c>
      <c r="E55" s="6">
        <v>4</v>
      </c>
      <c r="F55" s="6">
        <v>22</v>
      </c>
      <c r="G55" s="6">
        <v>10</v>
      </c>
      <c r="H55" s="6">
        <v>0</v>
      </c>
      <c r="I55" s="6">
        <v>0</v>
      </c>
      <c r="J55" s="6">
        <v>0</v>
      </c>
      <c r="K55" s="6">
        <v>0</v>
      </c>
      <c r="L55" s="6">
        <v>1</v>
      </c>
      <c r="M55" s="6">
        <v>1</v>
      </c>
      <c r="N55" s="6">
        <v>0</v>
      </c>
      <c r="O55" s="90">
        <f t="shared" si="0"/>
        <v>2</v>
      </c>
      <c r="P55" s="28">
        <f t="shared" si="1"/>
        <v>121</v>
      </c>
    </row>
    <row r="56" spans="1:17" ht="15.75" x14ac:dyDescent="0.25">
      <c r="A56" s="150">
        <v>7975</v>
      </c>
      <c r="B56" s="148" t="s">
        <v>1740</v>
      </c>
      <c r="C56" s="149" t="s">
        <v>25</v>
      </c>
      <c r="D56" s="6">
        <v>2</v>
      </c>
      <c r="E56" s="6">
        <v>1</v>
      </c>
      <c r="F56" s="6">
        <v>7</v>
      </c>
      <c r="G56" s="6">
        <v>4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90">
        <f t="shared" si="0"/>
        <v>0</v>
      </c>
      <c r="P56" s="28">
        <f t="shared" si="1"/>
        <v>42</v>
      </c>
    </row>
    <row r="57" spans="1:17" ht="15.75" x14ac:dyDescent="0.25">
      <c r="A57" s="150">
        <v>8040</v>
      </c>
      <c r="B57" s="148" t="s">
        <v>1797</v>
      </c>
      <c r="C57" s="149" t="s">
        <v>25</v>
      </c>
      <c r="D57" s="6">
        <v>0</v>
      </c>
      <c r="E57" s="6">
        <v>0</v>
      </c>
      <c r="F57" s="6">
        <v>2</v>
      </c>
      <c r="G57" s="6">
        <v>9</v>
      </c>
      <c r="H57" s="6">
        <v>4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90">
        <f t="shared" ref="O57" si="2">SUM(I57:M57)</f>
        <v>0</v>
      </c>
      <c r="P57" s="28">
        <f t="shared" ref="P57" si="3">(D57*4)+(E57*5)+(F57*3)+(G57*2)+(I57*2)+(H57*1)+(J57*3)+(K57*3)+(L57*2)+(M57*1)</f>
        <v>28</v>
      </c>
    </row>
    <row r="58" spans="1:17" ht="15.75" x14ac:dyDescent="0.25">
      <c r="A58" s="150">
        <v>8154</v>
      </c>
      <c r="B58" s="148" t="s">
        <v>1848</v>
      </c>
      <c r="C58" s="149" t="s">
        <v>25</v>
      </c>
      <c r="D58" s="6">
        <v>0</v>
      </c>
      <c r="E58" s="6">
        <v>0</v>
      </c>
      <c r="F58" s="6">
        <v>10</v>
      </c>
      <c r="G58" s="6">
        <v>14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90">
        <f t="shared" ref="O58" si="4">SUM(I58:M58)</f>
        <v>0</v>
      </c>
      <c r="P58" s="28">
        <f t="shared" ref="P58" si="5">(D58*4)+(E58*5)+(F58*3)+(G58*2)+(I58*2)+(H58*1)+(J58*3)+(K58*3)+(L58*2)+(M58*1)</f>
        <v>58</v>
      </c>
    </row>
    <row r="59" spans="1:17" ht="15.75" x14ac:dyDescent="0.25">
      <c r="A59" s="150">
        <v>8184</v>
      </c>
      <c r="B59" s="148" t="s">
        <v>1849</v>
      </c>
      <c r="C59" s="149" t="s">
        <v>25</v>
      </c>
      <c r="D59" s="6">
        <v>1</v>
      </c>
      <c r="E59" s="6">
        <v>1</v>
      </c>
      <c r="F59" s="6">
        <v>0</v>
      </c>
      <c r="G59" s="6">
        <v>1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90">
        <f t="shared" ref="O59" si="6">SUM(I59:M59)</f>
        <v>0</v>
      </c>
      <c r="P59" s="28">
        <f t="shared" ref="P59" si="7">(D59*4)+(E59*5)+(F59*3)+(G59*2)+(I59*2)+(H59*1)+(J59*3)+(K59*3)+(L59*2)+(M59*1)</f>
        <v>11</v>
      </c>
    </row>
    <row r="60" spans="1:17" ht="15.75" x14ac:dyDescent="0.25">
      <c r="A60" s="150">
        <v>8223</v>
      </c>
      <c r="B60" s="148" t="s">
        <v>1850</v>
      </c>
      <c r="C60" s="149" t="s">
        <v>25</v>
      </c>
      <c r="D60" s="6">
        <v>1</v>
      </c>
      <c r="E60" s="6">
        <v>0</v>
      </c>
      <c r="F60" s="6">
        <v>5</v>
      </c>
      <c r="G60" s="6">
        <v>6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90">
        <f t="shared" ref="O60" si="8">SUM(I60:M60)</f>
        <v>0</v>
      </c>
      <c r="P60" s="28">
        <f t="shared" ref="P60" si="9">(D60*4)+(E60*5)+(F60*3)+(G60*2)+(I60*2)+(H60*1)+(J60*3)+(K60*3)+(L60*2)+(M60*1)</f>
        <v>31</v>
      </c>
    </row>
    <row r="61" spans="1:17" ht="15.75" x14ac:dyDescent="0.25">
      <c r="A61" s="150">
        <v>8499</v>
      </c>
      <c r="B61" s="148" t="s">
        <v>1945</v>
      </c>
      <c r="C61" s="149" t="s">
        <v>25</v>
      </c>
      <c r="D61" s="6">
        <v>0</v>
      </c>
      <c r="E61" s="6">
        <v>0</v>
      </c>
      <c r="F61" s="6">
        <v>7</v>
      </c>
      <c r="G61" s="6">
        <v>5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90">
        <f t="shared" ref="O61:O62" si="10">SUM(I61:M61)</f>
        <v>0</v>
      </c>
      <c r="P61" s="28">
        <f t="shared" ref="P61:P62" si="11">(D61*4)+(E61*5)+(F61*3)+(G61*2)+(I61*2)+(H61*1)+(J61*3)+(K61*3)+(L61*2)+(M61*1)</f>
        <v>31</v>
      </c>
    </row>
    <row r="62" spans="1:17" ht="15.75" x14ac:dyDescent="0.25">
      <c r="A62" s="150">
        <v>8543</v>
      </c>
      <c r="B62" s="148" t="s">
        <v>1946</v>
      </c>
      <c r="C62" s="149" t="s">
        <v>25</v>
      </c>
      <c r="D62" s="6">
        <v>1</v>
      </c>
      <c r="E62" s="6">
        <v>0</v>
      </c>
      <c r="F62" s="6">
        <v>5</v>
      </c>
      <c r="G62" s="6">
        <v>5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90">
        <f t="shared" si="10"/>
        <v>0</v>
      </c>
      <c r="P62" s="28">
        <f t="shared" si="11"/>
        <v>29</v>
      </c>
    </row>
    <row r="63" spans="1:17" ht="15" x14ac:dyDescent="0.25">
      <c r="A63" s="152" t="s">
        <v>39</v>
      </c>
      <c r="B63" s="7"/>
      <c r="C63" s="7"/>
      <c r="D63" s="8">
        <v>98</v>
      </c>
      <c r="E63" s="8">
        <v>141</v>
      </c>
      <c r="F63" s="8">
        <v>1145</v>
      </c>
      <c r="G63" s="8">
        <v>1230</v>
      </c>
      <c r="H63" s="8">
        <v>266</v>
      </c>
      <c r="I63" s="8">
        <v>38</v>
      </c>
      <c r="J63" s="8">
        <v>7</v>
      </c>
      <c r="K63" s="8">
        <v>7</v>
      </c>
      <c r="L63" s="8">
        <v>86</v>
      </c>
      <c r="M63" s="8">
        <v>1293</v>
      </c>
      <c r="N63" s="8">
        <v>953</v>
      </c>
      <c r="O63" s="8">
        <f>SUM(O2:O62)</f>
        <v>1431</v>
      </c>
      <c r="P63" s="8">
        <f>SUM(P2:P62)</f>
        <v>8841</v>
      </c>
    </row>
    <row r="64" spans="1:17" x14ac:dyDescent="0.2">
      <c r="A64" s="61"/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</row>
    <row r="65" spans="1:16" x14ac:dyDescent="0.2">
      <c r="A65" s="61"/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</row>
    <row r="66" spans="1:16" x14ac:dyDescent="0.2">
      <c r="A66" s="61"/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</row>
    <row r="67" spans="1:16" x14ac:dyDescent="0.2">
      <c r="A67" s="61"/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</row>
    <row r="68" spans="1:16" x14ac:dyDescent="0.2">
      <c r="A68" s="61"/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</row>
    <row r="69" spans="1:16" x14ac:dyDescent="0.2">
      <c r="A69" s="61"/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</row>
  </sheetData>
  <sortState ref="A57:H62">
    <sortCondition ref="B57:B62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Certificate</vt:lpstr>
      <vt:lpstr>Salon Results</vt:lpstr>
      <vt:lpstr>Notes</vt:lpstr>
      <vt:lpstr>Members</vt:lpstr>
      <vt:lpstr>Rules</vt:lpstr>
      <vt:lpstr>Old</vt:lpstr>
      <vt:lpstr>New</vt:lpstr>
      <vt:lpstr>Results</vt:lpstr>
      <vt:lpstr>Points</vt:lpstr>
      <vt:lpstr>Salons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Akash Basday</dc:creator>
  <cp:lastModifiedBy>Akash</cp:lastModifiedBy>
  <cp:lastPrinted>2016-08-07T20:49:18Z</cp:lastPrinted>
  <dcterms:created xsi:type="dcterms:W3CDTF">2007-04-27T18:57:22Z</dcterms:created>
  <dcterms:modified xsi:type="dcterms:W3CDTF">2017-01-29T19:47:37Z</dcterms:modified>
</cp:coreProperties>
</file>